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90" windowWidth="13125" windowHeight="11640" activeTab="3"/>
  </bookViews>
  <sheets>
    <sheet name="IEC I" sheetId="1" r:id="rId1"/>
    <sheet name="IEC II" sheetId="2" r:id="rId2"/>
    <sheet name="IEC III" sheetId="3" r:id="rId3"/>
    <sheet name="IEC IV" sheetId="4" r:id="rId4"/>
  </sheets>
  <definedNames/>
  <calcPr fullCalcOnLoad="1"/>
</workbook>
</file>

<file path=xl/sharedStrings.xml><?xml version="1.0" encoding="utf-8"?>
<sst xmlns="http://schemas.openxmlformats.org/spreadsheetml/2006/main" count="587" uniqueCount="221">
  <si>
    <t>Denumire</t>
  </si>
  <si>
    <t>Sem.</t>
  </si>
  <si>
    <t>C1</t>
  </si>
  <si>
    <t>S1</t>
  </si>
  <si>
    <t>L1</t>
  </si>
  <si>
    <t>P1</t>
  </si>
  <si>
    <t>PC1</t>
  </si>
  <si>
    <t>C2</t>
  </si>
  <si>
    <t>S2</t>
  </si>
  <si>
    <t>L2</t>
  </si>
  <si>
    <t>P2</t>
  </si>
  <si>
    <t>PC2</t>
  </si>
  <si>
    <t>FV</t>
  </si>
  <si>
    <t>E1</t>
  </si>
  <si>
    <t>V1</t>
  </si>
  <si>
    <t>E2</t>
  </si>
  <si>
    <t>V2</t>
  </si>
  <si>
    <t>tip</t>
  </si>
  <si>
    <t>f</t>
  </si>
  <si>
    <t>Domeniu</t>
  </si>
  <si>
    <t>Fundamental</t>
  </si>
  <si>
    <t>Specialitate</t>
  </si>
  <si>
    <t>Complementare</t>
  </si>
  <si>
    <t>d</t>
  </si>
  <si>
    <t>c</t>
  </si>
  <si>
    <t>s</t>
  </si>
  <si>
    <t>V3</t>
  </si>
  <si>
    <t>E3</t>
  </si>
  <si>
    <t>E4</t>
  </si>
  <si>
    <t>V4</t>
  </si>
  <si>
    <t>Management</t>
  </si>
  <si>
    <t>E5</t>
  </si>
  <si>
    <t>E6</t>
  </si>
  <si>
    <t>V6</t>
  </si>
  <si>
    <t>V7</t>
  </si>
  <si>
    <t>E7</t>
  </si>
  <si>
    <t>E8</t>
  </si>
  <si>
    <t>V8</t>
  </si>
  <si>
    <t>Total ore conventionale pe tipuri</t>
  </si>
  <si>
    <t>TOTAL</t>
  </si>
  <si>
    <t>Optional</t>
  </si>
  <si>
    <t>o</t>
  </si>
  <si>
    <t>I/O/F</t>
  </si>
  <si>
    <t>i</t>
  </si>
  <si>
    <t>Facultativ</t>
  </si>
  <si>
    <t>SE</t>
  </si>
  <si>
    <t>AE+SE</t>
  </si>
  <si>
    <t>AE</t>
  </si>
  <si>
    <t>Discipline COMUNE</t>
  </si>
  <si>
    <t>V5</t>
  </si>
  <si>
    <t>Psihologia educatiei</t>
  </si>
  <si>
    <t>Pedagogie I</t>
  </si>
  <si>
    <t>Pedagogie II</t>
  </si>
  <si>
    <t>Didactica specialitatii</t>
  </si>
  <si>
    <t>Instruire asistata de calculator</t>
  </si>
  <si>
    <t>Managementul clasei de elevi</t>
  </si>
  <si>
    <t>Practica pedagogica in invatamantul preuniversitar obligatoriu I</t>
  </si>
  <si>
    <t>Practica pedagogica in invatamantul preuniversitar obligatoriu II</t>
  </si>
  <si>
    <t xml:space="preserve"> </t>
  </si>
  <si>
    <t>Algèbre linéaire, géométrie analytique et différentielle</t>
  </si>
  <si>
    <t>Analyse mathématique I</t>
  </si>
  <si>
    <t>Chimie technique</t>
  </si>
  <si>
    <t>Techniques de communication professionnelles</t>
  </si>
  <si>
    <t>Graphique assistée par ordinateur (Dessin technique)</t>
  </si>
  <si>
    <t>Introduction en informatique</t>
  </si>
  <si>
    <t>Méthodes et procédés technologiques</t>
  </si>
  <si>
    <t>Analyse mathématique II</t>
  </si>
  <si>
    <t>Graphique assistée par ordinateur II</t>
  </si>
  <si>
    <t>Français parlé I</t>
  </si>
  <si>
    <t xml:space="preserve">Français parlé II </t>
  </si>
  <si>
    <t>Physique</t>
  </si>
  <si>
    <t>Programmation des ordinateurs et langages de programmation</t>
  </si>
  <si>
    <t>Electricité</t>
  </si>
  <si>
    <t>Eléments d'ingénierie mécanique I (Mécanique)</t>
  </si>
  <si>
    <t>Equations différentielles et statistique mathématique</t>
  </si>
  <si>
    <t>Culture et civilisation française</t>
  </si>
  <si>
    <t>Français parlé III</t>
  </si>
  <si>
    <t>Théorie du champ électromagnéthique</t>
  </si>
  <si>
    <t>Introduction en ingénierie électrique</t>
  </si>
  <si>
    <t>Electronique I (Electronique analogique)</t>
  </si>
  <si>
    <t xml:space="preserve">Mathématiques spéciales </t>
  </si>
  <si>
    <t>Electronique II (Electronique numérique)</t>
  </si>
  <si>
    <t>Methodes numériques pour l'ingénieur</t>
  </si>
  <si>
    <t>Traitement numérique des signaux</t>
  </si>
  <si>
    <t>Materiaux de l'électrotechnique</t>
  </si>
  <si>
    <t>Théorie des circuits électriques I</t>
  </si>
  <si>
    <t>Théorie des systèmes et réglage automatique</t>
  </si>
  <si>
    <t>Stage pratique (3 semaines = 90 heures)</t>
  </si>
  <si>
    <t>Informatique industrielle</t>
  </si>
  <si>
    <t>Equipements électriques I</t>
  </si>
  <si>
    <t>Equipements électriques II</t>
  </si>
  <si>
    <t>Transfert thermique en électrotechnique</t>
  </si>
  <si>
    <t>Théorie des circuits électriques II</t>
  </si>
  <si>
    <t>Introduction en méthode des éléments finis</t>
  </si>
  <si>
    <t>Qualité et fiabilité</t>
  </si>
  <si>
    <t>Convertisseurs statiques</t>
  </si>
  <si>
    <t>Electrotechnologies</t>
  </si>
  <si>
    <t>Mesures électriques et électroniques</t>
  </si>
  <si>
    <t>Convertisseurs électromécaniques</t>
  </si>
  <si>
    <t xml:space="preserve">Entraînements électriques </t>
  </si>
  <si>
    <t>Systèmes à microprocesseurs</t>
  </si>
  <si>
    <t>Compatibilité électromagnétique</t>
  </si>
  <si>
    <t>Electrothermie</t>
  </si>
  <si>
    <t>Conception assisté par ordinateur des installations électriques</t>
  </si>
  <si>
    <t>Applications d'ingénierie électrique en ANSYS</t>
  </si>
  <si>
    <t>Monitoring et diagnose des équipements électrotechniques</t>
  </si>
  <si>
    <t>Instrumentation virtuelle (LabView)</t>
  </si>
  <si>
    <t>Technique de l'éclairage</t>
  </si>
  <si>
    <t>Microcontrôleurs et automates programmables</t>
  </si>
  <si>
    <t>Transducteurs, interfaces et acquisitions de données</t>
  </si>
  <si>
    <t>Preparation du projet de fin d'études</t>
  </si>
  <si>
    <t>GEI - I - ere année</t>
  </si>
  <si>
    <t>GEI - II - eme année</t>
  </si>
  <si>
    <t>GEI - III - eme année</t>
  </si>
  <si>
    <t>GEI IV-eme année</t>
  </si>
  <si>
    <t>op</t>
  </si>
  <si>
    <t>CAD pour équipements électriques</t>
  </si>
  <si>
    <t>Simulation des circuits électriques</t>
  </si>
  <si>
    <t>Transformateurs de mesure</t>
  </si>
  <si>
    <t>Modélisation numérique du champ électromagnétique</t>
  </si>
  <si>
    <t>Systèmes avancés de production</t>
  </si>
  <si>
    <t>Ingénierie des systèmes industriels</t>
  </si>
  <si>
    <t xml:space="preserve">Management intégré </t>
  </si>
  <si>
    <t xml:space="preserve">Analyse économique et l'ingénierie des valeurs </t>
  </si>
  <si>
    <t>Programmation en JAVA</t>
  </si>
  <si>
    <t>Basses de données</t>
  </si>
  <si>
    <t>Logiciels de calcul pour l'ingénieur</t>
  </si>
  <si>
    <t>Applications en MATHCAD et MATLAB</t>
  </si>
  <si>
    <t>Histoire de la Philosophie</t>
  </si>
  <si>
    <t xml:space="preserve">Histoire de la science et de la technique </t>
  </si>
  <si>
    <t>ELC011</t>
  </si>
  <si>
    <t>ELC021</t>
  </si>
  <si>
    <t>ELC031</t>
  </si>
  <si>
    <t>ELC041</t>
  </si>
  <si>
    <t>ELC051</t>
  </si>
  <si>
    <t>ELC061</t>
  </si>
  <si>
    <t>ELC071</t>
  </si>
  <si>
    <t>ELC081</t>
  </si>
  <si>
    <t>ELC091</t>
  </si>
  <si>
    <t>ELC101</t>
  </si>
  <si>
    <t>ELC112</t>
  </si>
  <si>
    <t>ELC122</t>
  </si>
  <si>
    <t>ELC132</t>
  </si>
  <si>
    <t>ELC142</t>
  </si>
  <si>
    <t>ELC152</t>
  </si>
  <si>
    <t>ELC162</t>
  </si>
  <si>
    <t>ELC172</t>
  </si>
  <si>
    <t>ELC182</t>
  </si>
  <si>
    <t>ELC193</t>
  </si>
  <si>
    <t>ELC203</t>
  </si>
  <si>
    <t>ELC213</t>
  </si>
  <si>
    <t>ELC223</t>
  </si>
  <si>
    <t>ELC233</t>
  </si>
  <si>
    <t>ELC243</t>
  </si>
  <si>
    <t>ELC253</t>
  </si>
  <si>
    <t>ELC263</t>
  </si>
  <si>
    <t>ELC273</t>
  </si>
  <si>
    <t>ELC284</t>
  </si>
  <si>
    <t>ELC294</t>
  </si>
  <si>
    <t>ELC304</t>
  </si>
  <si>
    <t>ELC314</t>
  </si>
  <si>
    <t>ELC324</t>
  </si>
  <si>
    <t>ELC334</t>
  </si>
  <si>
    <t>ELC344</t>
  </si>
  <si>
    <t>ELC354</t>
  </si>
  <si>
    <t>ELC364</t>
  </si>
  <si>
    <t>ELC375</t>
  </si>
  <si>
    <t>ELC385</t>
  </si>
  <si>
    <t>ELC395</t>
  </si>
  <si>
    <t>ELC405</t>
  </si>
  <si>
    <t>ELC415</t>
  </si>
  <si>
    <t>ELC425</t>
  </si>
  <si>
    <t>ELC436</t>
  </si>
  <si>
    <t>ELC446</t>
  </si>
  <si>
    <t>ELC456</t>
  </si>
  <si>
    <t>ELC466</t>
  </si>
  <si>
    <t>ELC476</t>
  </si>
  <si>
    <t>ELC486</t>
  </si>
  <si>
    <t>ELC496</t>
  </si>
  <si>
    <t>ELC506</t>
  </si>
  <si>
    <t>ELC517</t>
  </si>
  <si>
    <t>ELC527</t>
  </si>
  <si>
    <t>ELC537</t>
  </si>
  <si>
    <t>ELC547</t>
  </si>
  <si>
    <t>ELC557</t>
  </si>
  <si>
    <t>ELC567</t>
  </si>
  <si>
    <t>ELC577</t>
  </si>
  <si>
    <t>ELC587</t>
  </si>
  <si>
    <t>ELC597</t>
  </si>
  <si>
    <t>ELC607</t>
  </si>
  <si>
    <t>ELC618</t>
  </si>
  <si>
    <t>ELC628</t>
  </si>
  <si>
    <t>ELC638</t>
  </si>
  <si>
    <t>ELC648</t>
  </si>
  <si>
    <t>ELC658</t>
  </si>
  <si>
    <t>ELC668</t>
  </si>
  <si>
    <t>ELC678</t>
  </si>
  <si>
    <t>ELC688</t>
  </si>
  <si>
    <t>Observatie</t>
  </si>
  <si>
    <t>Se opteaza pentru unul dintre cursurile ELC071 sau ELC081</t>
  </si>
  <si>
    <t>Observatii</t>
  </si>
  <si>
    <t>Se opteaza pentru unul dintre cursurile ELC253 sau ELC263</t>
  </si>
  <si>
    <t>Se opteaza pentru unul dintre cursurile ELC324 sau ELC334</t>
  </si>
  <si>
    <t>Se opteaza pentru unul dintre cursurile ELC537 sau ELC547</t>
  </si>
  <si>
    <t>Se opteaza pentru unul dintre cursurile ELC557 sau ELC567</t>
  </si>
  <si>
    <t>Se opteaza pentru unul dintre cursurile ELC618 sau ELC628</t>
  </si>
  <si>
    <t>Se opteaza pentru unul dintre cursurile ELC668 sau ELC678</t>
  </si>
  <si>
    <t>Cod.</t>
  </si>
  <si>
    <t>UNIVERSITATEA DIN CRAIOVA</t>
  </si>
  <si>
    <t>Facultatea de Electrotehnică</t>
  </si>
  <si>
    <t>APROBAT - MEdC,</t>
  </si>
  <si>
    <r>
      <t xml:space="preserve">Domeniul: </t>
    </r>
    <r>
      <rPr>
        <b/>
        <sz val="12"/>
        <rFont val="Times New Roman"/>
        <family val="1"/>
      </rPr>
      <t>INGINERIE ELECTRICĂ</t>
    </r>
  </si>
  <si>
    <t>Începând cu anul universitar 2008/2009</t>
  </si>
  <si>
    <r>
      <t xml:space="preserve">Durata studiilor: </t>
    </r>
    <r>
      <rPr>
        <b/>
        <sz val="12"/>
        <rFont val="Times New Roman"/>
        <family val="1"/>
      </rPr>
      <t>4 ani</t>
    </r>
  </si>
  <si>
    <r>
      <t xml:space="preserve">Forma de învăţământ: </t>
    </r>
    <r>
      <rPr>
        <b/>
        <sz val="12"/>
        <rFont val="Times New Roman"/>
        <family val="1"/>
      </rPr>
      <t>zi</t>
    </r>
  </si>
  <si>
    <t xml:space="preserve">                     RECTOR,</t>
  </si>
  <si>
    <t>DECAN,</t>
  </si>
  <si>
    <r>
      <t>Prof.univ.dr.</t>
    </r>
    <r>
      <rPr>
        <b/>
        <sz val="12"/>
        <rFont val="Times New Roman"/>
        <family val="1"/>
      </rPr>
      <t xml:space="preserve"> Ion VLADIMIRESCU</t>
    </r>
  </si>
  <si>
    <r>
      <t xml:space="preserve">Conf.dr.ing. </t>
    </r>
    <r>
      <rPr>
        <b/>
        <sz val="12"/>
        <rFont val="Times New Roman"/>
        <family val="1"/>
      </rPr>
      <t>Eleonor STOENESCU</t>
    </r>
  </si>
  <si>
    <r>
      <t>Specializarea:</t>
    </r>
    <r>
      <rPr>
        <b/>
        <sz val="12"/>
        <rFont val="Times New Roman"/>
        <family val="1"/>
      </rPr>
      <t xml:space="preserve"> Génie électrique en informatique</t>
    </r>
  </si>
  <si>
    <t>TPI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</si>
</sst>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shrinkToFit="1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10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shrinkToFit="1"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center" shrinkToFit="1"/>
    </xf>
    <xf numFmtId="0" fontId="2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top" shrinkToFit="1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shrinkToFit="1"/>
    </xf>
    <xf numFmtId="0" fontId="11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Fill="1" applyAlignment="1">
      <alignment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wrapText="1" shrinkToFit="1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workbookViewId="0" topLeftCell="A1">
      <selection activeCell="B6" sqref="B6"/>
    </sheetView>
  </sheetViews>
  <sheetFormatPr defaultColWidth="9.140625" defaultRowHeight="12.75"/>
  <cols>
    <col min="1" max="1" width="30.57421875" style="0" customWidth="1"/>
    <col min="2" max="2" width="7.421875" style="0" customWidth="1"/>
    <col min="3" max="3" width="0.85546875" style="0" hidden="1" customWidth="1"/>
    <col min="4" max="4" width="3.00390625" style="0" customWidth="1"/>
    <col min="5" max="5" width="4.00390625" style="0" customWidth="1"/>
    <col min="6" max="6" width="3.7109375" style="0" customWidth="1"/>
    <col min="7" max="7" width="3.421875" style="0" customWidth="1"/>
    <col min="8" max="8" width="4.140625" style="0" customWidth="1"/>
    <col min="9" max="10" width="3.140625" style="0" customWidth="1"/>
    <col min="11" max="11" width="3.7109375" style="0" customWidth="1"/>
    <col min="12" max="12" width="2.8515625" style="0" customWidth="1"/>
    <col min="13" max="13" width="4.8515625" style="0" customWidth="1"/>
    <col min="14" max="14" width="3.00390625" style="0" customWidth="1"/>
    <col min="15" max="15" width="6.28125" style="1" hidden="1" customWidth="1"/>
    <col min="16" max="16" width="5.8515625" style="1" customWidth="1"/>
    <col min="17" max="17" width="3.140625" style="5" customWidth="1"/>
    <col min="18" max="18" width="5.421875" style="0" hidden="1" customWidth="1"/>
    <col min="19" max="20" width="5.8515625" style="0" hidden="1" customWidth="1"/>
    <col min="21" max="21" width="5.7109375" style="0" hidden="1" customWidth="1"/>
    <col min="22" max="22" width="4.7109375" style="0" hidden="1" customWidth="1"/>
    <col min="23" max="23" width="5.8515625" style="0" hidden="1" customWidth="1"/>
    <col min="24" max="24" width="6.28125" style="0" hidden="1" customWidth="1"/>
    <col min="25" max="25" width="5.7109375" style="0" hidden="1" customWidth="1"/>
    <col min="26" max="26" width="5.57421875" style="0" hidden="1" customWidth="1"/>
    <col min="27" max="27" width="5.421875" style="0" hidden="1" customWidth="1"/>
  </cols>
  <sheetData>
    <row r="1" spans="1:28" s="2" customFormat="1" ht="15.75">
      <c r="A1" s="30" t="s">
        <v>208</v>
      </c>
      <c r="B1" s="31"/>
      <c r="C1" s="32"/>
      <c r="D1" s="32"/>
      <c r="E1" s="32"/>
      <c r="F1" s="30"/>
      <c r="G1" s="32"/>
      <c r="H1" s="32"/>
      <c r="I1" s="32"/>
      <c r="J1" s="30"/>
      <c r="K1" s="30"/>
      <c r="L1" s="30"/>
      <c r="M1"/>
      <c r="N1"/>
      <c r="O1" s="1"/>
      <c r="P1" s="1"/>
      <c r="Q1" s="5"/>
      <c r="R1"/>
      <c r="S1"/>
      <c r="T1"/>
      <c r="U1"/>
      <c r="V1"/>
      <c r="W1"/>
      <c r="X1"/>
      <c r="Y1"/>
      <c r="Z1"/>
      <c r="AA1"/>
      <c r="AB1"/>
    </row>
    <row r="2" spans="1:12" ht="15.75">
      <c r="A2" s="30" t="s">
        <v>209</v>
      </c>
      <c r="B2" s="31"/>
      <c r="C2" s="32"/>
      <c r="D2" s="32"/>
      <c r="E2" s="32"/>
      <c r="G2" s="32"/>
      <c r="H2" s="32"/>
      <c r="I2" s="30" t="s">
        <v>210</v>
      </c>
      <c r="J2" s="32"/>
      <c r="K2" s="32"/>
      <c r="L2" s="32"/>
    </row>
    <row r="3" spans="1:28" s="4" customFormat="1" ht="22.5" customHeight="1">
      <c r="A3" s="32" t="s">
        <v>211</v>
      </c>
      <c r="B3" s="31"/>
      <c r="C3" s="32"/>
      <c r="D3" s="33"/>
      <c r="F3" s="32"/>
      <c r="G3" s="32" t="s">
        <v>212</v>
      </c>
      <c r="I3" s="32"/>
      <c r="J3" s="32"/>
      <c r="K3" s="32"/>
      <c r="L3" s="32"/>
      <c r="M3"/>
      <c r="N3"/>
      <c r="O3" s="1"/>
      <c r="P3" s="1"/>
      <c r="Q3" s="5"/>
      <c r="R3"/>
      <c r="S3"/>
      <c r="T3"/>
      <c r="U3"/>
      <c r="V3"/>
      <c r="W3"/>
      <c r="X3"/>
      <c r="Y3"/>
      <c r="Z3"/>
      <c r="AA3"/>
      <c r="AB3"/>
    </row>
    <row r="4" spans="1:12" ht="15.75">
      <c r="A4" s="81" t="s">
        <v>219</v>
      </c>
      <c r="B4" s="82"/>
      <c r="C4" s="82"/>
      <c r="D4" s="82"/>
      <c r="E4" s="82"/>
      <c r="F4" s="82"/>
      <c r="G4" s="32"/>
      <c r="H4" s="32"/>
      <c r="I4" s="32"/>
      <c r="J4" s="32"/>
      <c r="K4" s="32"/>
      <c r="L4" s="32"/>
    </row>
    <row r="5" spans="1:12" ht="15.75">
      <c r="A5" s="32" t="s">
        <v>213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.75">
      <c r="A6" s="32" t="s">
        <v>214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5.75">
      <c r="A7" s="32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28" ht="12.75">
      <c r="A8" s="74"/>
      <c r="B8" s="2"/>
      <c r="C8" s="2"/>
      <c r="D8" s="2"/>
      <c r="E8" s="2"/>
      <c r="F8" s="2" t="s">
        <v>111</v>
      </c>
      <c r="G8" s="2"/>
      <c r="H8" s="2"/>
      <c r="I8" s="2"/>
      <c r="J8" s="2"/>
      <c r="K8" s="2"/>
      <c r="L8" s="2"/>
      <c r="M8" s="2"/>
      <c r="N8" s="2"/>
      <c r="O8" s="3"/>
      <c r="P8" s="3"/>
      <c r="Q8" s="4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10" spans="1:28" ht="35.25" customHeight="1">
      <c r="A10" s="4" t="s">
        <v>0</v>
      </c>
      <c r="B10" s="4" t="s">
        <v>207</v>
      </c>
      <c r="C10" s="29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28"/>
      <c r="P10" s="80" t="s">
        <v>220</v>
      </c>
      <c r="Q10" s="4" t="s">
        <v>17</v>
      </c>
      <c r="R10" s="8" t="s">
        <v>20</v>
      </c>
      <c r="S10" s="8" t="s">
        <v>19</v>
      </c>
      <c r="T10" s="8" t="s">
        <v>21</v>
      </c>
      <c r="U10" s="8" t="s">
        <v>22</v>
      </c>
      <c r="V10" s="8" t="s">
        <v>42</v>
      </c>
      <c r="W10" s="8" t="s">
        <v>40</v>
      </c>
      <c r="X10" s="8" t="s">
        <v>44</v>
      </c>
      <c r="Y10" s="15" t="s">
        <v>46</v>
      </c>
      <c r="Z10" s="15" t="s">
        <v>47</v>
      </c>
      <c r="AA10" s="15" t="s">
        <v>45</v>
      </c>
      <c r="AB10" s="4"/>
    </row>
    <row r="11" spans="1:27" ht="25.5">
      <c r="A11" s="54" t="s">
        <v>59</v>
      </c>
      <c r="B11" s="65" t="s">
        <v>130</v>
      </c>
      <c r="C11" s="14">
        <v>1</v>
      </c>
      <c r="D11" s="14">
        <v>2</v>
      </c>
      <c r="E11" s="14">
        <v>2</v>
      </c>
      <c r="F11" s="14"/>
      <c r="G11" s="14"/>
      <c r="H11" s="14">
        <v>5</v>
      </c>
      <c r="I11" s="14"/>
      <c r="J11" s="14"/>
      <c r="K11" s="14"/>
      <c r="L11" s="14"/>
      <c r="M11" s="14"/>
      <c r="N11" s="14" t="s">
        <v>13</v>
      </c>
      <c r="O11" s="56" t="s">
        <v>46</v>
      </c>
      <c r="P11" s="56">
        <v>3</v>
      </c>
      <c r="Q11" s="57" t="s">
        <v>18</v>
      </c>
      <c r="R11" s="6">
        <f>IF($Q11="f",($D11+$E11+$F11+$G11)*14+($I11+$J11+$K11+$L11)*14,0)</f>
        <v>56</v>
      </c>
      <c r="S11" s="6">
        <f>IF($Q11="d",($D11+$E11+$F11+$G11)*14+($I11+$J11+$K11+$L11)*14,0)</f>
        <v>0</v>
      </c>
      <c r="T11" s="6">
        <f>IF($Q11="s",($D11+$E11+$F11+$G11)*14+($I11+$J11+$K11+$L11)*14,0)</f>
        <v>0</v>
      </c>
      <c r="U11" s="6">
        <f>IF($Q11="c",($D11+$E11+$F11+$G11)*14+($I11+$J11+$K11+$L11)*14,0)</f>
        <v>0</v>
      </c>
      <c r="V11" s="5" t="s">
        <v>43</v>
      </c>
      <c r="W11" s="6">
        <f>IF(V11="o",SUM(R11,S11,T11,U11,),0)</f>
        <v>0</v>
      </c>
      <c r="X11" s="6">
        <f>IF(V11="f",SUM(S11,T11,U11,V11,),0)</f>
        <v>0</v>
      </c>
      <c r="Y11" s="6">
        <f>IF(EXACT($O11,Y$10),($D11+$E11+$F11+$G11)*14+($I11+$J11+$K11+$L11)*14,0)</f>
        <v>56</v>
      </c>
      <c r="Z11" s="6">
        <f>IF(EXACT($O11,Z$10),($D11+$E11+$F11+$G11)*14+($I11+$J11+$K11+$L11)*14,0)</f>
        <v>0</v>
      </c>
      <c r="AA11" s="6">
        <f>IF(EXACT($O11,AA$10),($D11+$E11+$F11+$G11)*14+($I11+$J11+$K11+$L11)*14,0)</f>
        <v>0</v>
      </c>
    </row>
    <row r="12" spans="1:27" ht="20.25" customHeight="1">
      <c r="A12" s="54" t="s">
        <v>60</v>
      </c>
      <c r="B12" s="65" t="s">
        <v>131</v>
      </c>
      <c r="C12" s="14">
        <v>1</v>
      </c>
      <c r="D12" s="14">
        <v>3</v>
      </c>
      <c r="E12" s="14">
        <v>2</v>
      </c>
      <c r="F12" s="14"/>
      <c r="G12" s="14"/>
      <c r="H12" s="14">
        <v>5</v>
      </c>
      <c r="I12" s="14"/>
      <c r="J12" s="14"/>
      <c r="K12" s="14"/>
      <c r="L12" s="14"/>
      <c r="M12" s="14"/>
      <c r="N12" s="14" t="s">
        <v>13</v>
      </c>
      <c r="O12" s="56" t="s">
        <v>46</v>
      </c>
      <c r="P12" s="56">
        <v>4</v>
      </c>
      <c r="Q12" s="57" t="s">
        <v>18</v>
      </c>
      <c r="R12" s="6">
        <f aca="true" t="shared" si="0" ref="R12:R28">IF($Q12="f",($D12+$E12+$F12+$G12)*14+($I12+$J12+$K12+$L12)*14,0)</f>
        <v>70</v>
      </c>
      <c r="S12" s="6">
        <f aca="true" t="shared" si="1" ref="S12:S28">IF($Q12="d",($D12+$E12+$F12+$G12)*14+($I12+$J12+$K12+$L12)*14,0)</f>
        <v>0</v>
      </c>
      <c r="T12" s="6">
        <f aca="true" t="shared" si="2" ref="T12:T28">IF($Q12="s",($D12+$E12+$F12+$G12)*14+($I12+$J12+$K12+$L12)*14,0)</f>
        <v>0</v>
      </c>
      <c r="U12" s="6">
        <f aca="true" t="shared" si="3" ref="U12:U28">IF($Q12="c",($D12+$E12+$F12+$G12)*14+($I12+$J12+$K12+$L12)*14,0)</f>
        <v>0</v>
      </c>
      <c r="V12" s="5" t="s">
        <v>43</v>
      </c>
      <c r="W12" s="6">
        <f aca="true" t="shared" si="4" ref="W12:W28">IF(V12="o",SUM(R12,S12,T12,U12,),0)</f>
        <v>0</v>
      </c>
      <c r="X12" s="6">
        <f aca="true" t="shared" si="5" ref="X12:X28">IF(V12="f",SUM(S12,T12,U12,V12,),0)</f>
        <v>0</v>
      </c>
      <c r="Y12" s="6">
        <f aca="true" t="shared" si="6" ref="Y12:AA28">IF(EXACT($O12,Y$10),($D12+$E12+$F12+$G12)*14+($I12+$J12+$K12+$L12)*14,0)</f>
        <v>70</v>
      </c>
      <c r="Z12" s="6">
        <f t="shared" si="6"/>
        <v>0</v>
      </c>
      <c r="AA12" s="6">
        <f t="shared" si="6"/>
        <v>0</v>
      </c>
    </row>
    <row r="13" spans="1:27" ht="15" customHeight="1">
      <c r="A13" s="54" t="s">
        <v>61</v>
      </c>
      <c r="B13" s="65" t="s">
        <v>132</v>
      </c>
      <c r="C13" s="14">
        <v>1</v>
      </c>
      <c r="D13" s="14">
        <v>2</v>
      </c>
      <c r="E13" s="14"/>
      <c r="F13" s="14">
        <v>1</v>
      </c>
      <c r="G13" s="14"/>
      <c r="H13" s="14">
        <v>4</v>
      </c>
      <c r="I13" s="14"/>
      <c r="J13" s="14"/>
      <c r="K13" s="14"/>
      <c r="L13" s="14"/>
      <c r="M13" s="14"/>
      <c r="N13" s="14" t="s">
        <v>14</v>
      </c>
      <c r="O13" s="56" t="s">
        <v>46</v>
      </c>
      <c r="P13" s="56">
        <v>2</v>
      </c>
      <c r="Q13" s="57" t="s">
        <v>18</v>
      </c>
      <c r="R13" s="6">
        <f t="shared" si="0"/>
        <v>42</v>
      </c>
      <c r="S13" s="6">
        <f t="shared" si="1"/>
        <v>0</v>
      </c>
      <c r="T13" s="6">
        <f t="shared" si="2"/>
        <v>0</v>
      </c>
      <c r="U13" s="6">
        <f t="shared" si="3"/>
        <v>0</v>
      </c>
      <c r="V13" s="5" t="s">
        <v>43</v>
      </c>
      <c r="W13" s="6">
        <f t="shared" si="4"/>
        <v>0</v>
      </c>
      <c r="X13" s="6">
        <f t="shared" si="5"/>
        <v>0</v>
      </c>
      <c r="Y13" s="6">
        <f t="shared" si="6"/>
        <v>42</v>
      </c>
      <c r="Z13" s="6">
        <f t="shared" si="6"/>
        <v>0</v>
      </c>
      <c r="AA13" s="6">
        <f t="shared" si="6"/>
        <v>0</v>
      </c>
    </row>
    <row r="14" spans="1:27" ht="25.5">
      <c r="A14" s="54" t="s">
        <v>62</v>
      </c>
      <c r="B14" s="65" t="s">
        <v>133</v>
      </c>
      <c r="C14" s="14">
        <v>1</v>
      </c>
      <c r="D14" s="14">
        <v>1</v>
      </c>
      <c r="E14" s="14">
        <v>1</v>
      </c>
      <c r="F14" s="14"/>
      <c r="G14" s="14"/>
      <c r="H14" s="14">
        <v>2</v>
      </c>
      <c r="I14" s="14"/>
      <c r="J14" s="14"/>
      <c r="K14" s="14"/>
      <c r="L14" s="14"/>
      <c r="M14" s="14"/>
      <c r="N14" s="14" t="s">
        <v>14</v>
      </c>
      <c r="O14" s="56" t="s">
        <v>46</v>
      </c>
      <c r="P14" s="56">
        <v>3</v>
      </c>
      <c r="Q14" s="57" t="s">
        <v>24</v>
      </c>
      <c r="R14" s="6">
        <f t="shared" si="0"/>
        <v>0</v>
      </c>
      <c r="S14" s="6">
        <f t="shared" si="1"/>
        <v>0</v>
      </c>
      <c r="T14" s="6">
        <f t="shared" si="2"/>
        <v>0</v>
      </c>
      <c r="U14" s="6">
        <f t="shared" si="3"/>
        <v>28</v>
      </c>
      <c r="V14" s="5" t="s">
        <v>43</v>
      </c>
      <c r="W14" s="6">
        <f t="shared" si="4"/>
        <v>0</v>
      </c>
      <c r="X14" s="6">
        <f t="shared" si="5"/>
        <v>0</v>
      </c>
      <c r="Y14" s="6">
        <f t="shared" si="6"/>
        <v>28</v>
      </c>
      <c r="Z14" s="6">
        <f t="shared" si="6"/>
        <v>0</v>
      </c>
      <c r="AA14" s="6">
        <f t="shared" si="6"/>
        <v>0</v>
      </c>
    </row>
    <row r="15" spans="1:27" ht="25.5">
      <c r="A15" s="54" t="s">
        <v>63</v>
      </c>
      <c r="B15" s="65" t="s">
        <v>134</v>
      </c>
      <c r="C15" s="14">
        <v>1</v>
      </c>
      <c r="D15" s="14">
        <v>1</v>
      </c>
      <c r="E15" s="14">
        <v>2</v>
      </c>
      <c r="F15" s="14"/>
      <c r="G15" s="14"/>
      <c r="H15" s="14">
        <v>4</v>
      </c>
      <c r="I15" s="14"/>
      <c r="J15" s="14"/>
      <c r="K15" s="14"/>
      <c r="L15" s="14"/>
      <c r="M15" s="14"/>
      <c r="N15" s="14" t="s">
        <v>14</v>
      </c>
      <c r="O15" s="56" t="s">
        <v>46</v>
      </c>
      <c r="P15" s="56">
        <v>2</v>
      </c>
      <c r="Q15" s="57" t="s">
        <v>18</v>
      </c>
      <c r="R15" s="6">
        <f t="shared" si="0"/>
        <v>42</v>
      </c>
      <c r="S15" s="6">
        <f t="shared" si="1"/>
        <v>0</v>
      </c>
      <c r="T15" s="6">
        <f t="shared" si="2"/>
        <v>0</v>
      </c>
      <c r="U15" s="6">
        <f t="shared" si="3"/>
        <v>0</v>
      </c>
      <c r="V15" s="5" t="s">
        <v>43</v>
      </c>
      <c r="W15" s="6">
        <f t="shared" si="4"/>
        <v>0</v>
      </c>
      <c r="X15" s="6">
        <f t="shared" si="5"/>
        <v>0</v>
      </c>
      <c r="Y15" s="6">
        <f t="shared" si="6"/>
        <v>42</v>
      </c>
      <c r="Z15" s="6">
        <f t="shared" si="6"/>
        <v>0</v>
      </c>
      <c r="AA15" s="6">
        <f t="shared" si="6"/>
        <v>0</v>
      </c>
    </row>
    <row r="16" spans="1:27" ht="14.25" customHeight="1">
      <c r="A16" s="54" t="s">
        <v>64</v>
      </c>
      <c r="B16" s="65" t="s">
        <v>135</v>
      </c>
      <c r="C16" s="14">
        <v>1</v>
      </c>
      <c r="D16" s="14">
        <v>1</v>
      </c>
      <c r="E16" s="14">
        <v>1</v>
      </c>
      <c r="F16" s="14">
        <v>1</v>
      </c>
      <c r="G16" s="14"/>
      <c r="H16" s="14">
        <v>4</v>
      </c>
      <c r="I16" s="14"/>
      <c r="J16" s="14"/>
      <c r="K16" s="14"/>
      <c r="L16" s="14"/>
      <c r="M16" s="14"/>
      <c r="N16" s="14" t="s">
        <v>13</v>
      </c>
      <c r="O16" s="56" t="s">
        <v>46</v>
      </c>
      <c r="P16" s="56">
        <v>3</v>
      </c>
      <c r="Q16" s="57" t="s">
        <v>18</v>
      </c>
      <c r="R16" s="6">
        <f t="shared" si="0"/>
        <v>42</v>
      </c>
      <c r="S16" s="6">
        <f t="shared" si="1"/>
        <v>0</v>
      </c>
      <c r="T16" s="6">
        <f t="shared" si="2"/>
        <v>0</v>
      </c>
      <c r="U16" s="6">
        <f t="shared" si="3"/>
        <v>0</v>
      </c>
      <c r="V16" s="5" t="s">
        <v>43</v>
      </c>
      <c r="W16" s="6">
        <f t="shared" si="4"/>
        <v>0</v>
      </c>
      <c r="X16" s="6">
        <f t="shared" si="5"/>
        <v>0</v>
      </c>
      <c r="Y16" s="6">
        <f t="shared" si="6"/>
        <v>42</v>
      </c>
      <c r="Z16" s="6">
        <f t="shared" si="6"/>
        <v>0</v>
      </c>
      <c r="AA16" s="6">
        <f t="shared" si="6"/>
        <v>0</v>
      </c>
    </row>
    <row r="17" spans="1:27" ht="25.5">
      <c r="A17" s="54" t="s">
        <v>129</v>
      </c>
      <c r="B17" s="65" t="s">
        <v>136</v>
      </c>
      <c r="C17" s="14">
        <v>1</v>
      </c>
      <c r="D17" s="14">
        <v>2</v>
      </c>
      <c r="E17" s="14"/>
      <c r="F17" s="14"/>
      <c r="G17" s="14"/>
      <c r="H17" s="14">
        <v>2</v>
      </c>
      <c r="I17" s="14"/>
      <c r="J17" s="14"/>
      <c r="K17" s="14"/>
      <c r="L17" s="14"/>
      <c r="M17" s="14"/>
      <c r="N17" s="14" t="s">
        <v>14</v>
      </c>
      <c r="O17" s="56" t="s">
        <v>46</v>
      </c>
      <c r="P17" s="56">
        <v>1</v>
      </c>
      <c r="Q17" s="57" t="s">
        <v>24</v>
      </c>
      <c r="R17" s="6">
        <f t="shared" si="0"/>
        <v>0</v>
      </c>
      <c r="S17" s="6">
        <f t="shared" si="1"/>
        <v>0</v>
      </c>
      <c r="T17" s="6">
        <f t="shared" si="2"/>
        <v>0</v>
      </c>
      <c r="U17" s="6">
        <f t="shared" si="3"/>
        <v>28</v>
      </c>
      <c r="V17" s="5" t="s">
        <v>41</v>
      </c>
      <c r="W17" s="6">
        <f t="shared" si="4"/>
        <v>28</v>
      </c>
      <c r="X17" s="6">
        <f t="shared" si="5"/>
        <v>0</v>
      </c>
      <c r="Y17" s="6">
        <f t="shared" si="6"/>
        <v>28</v>
      </c>
      <c r="Z17" s="6">
        <f t="shared" si="6"/>
        <v>0</v>
      </c>
      <c r="AA17" s="6">
        <f t="shared" si="6"/>
        <v>0</v>
      </c>
    </row>
    <row r="18" spans="1:27" ht="12.75">
      <c r="A18" s="54" t="s">
        <v>128</v>
      </c>
      <c r="B18" s="65" t="s">
        <v>137</v>
      </c>
      <c r="C18" s="14">
        <v>1</v>
      </c>
      <c r="D18" s="14">
        <v>2</v>
      </c>
      <c r="E18" s="14"/>
      <c r="F18" s="14"/>
      <c r="G18" s="14"/>
      <c r="H18" s="14">
        <v>2</v>
      </c>
      <c r="I18" s="14"/>
      <c r="J18" s="14"/>
      <c r="K18" s="14"/>
      <c r="L18" s="14"/>
      <c r="M18" s="14"/>
      <c r="N18" s="14" t="s">
        <v>14</v>
      </c>
      <c r="O18" s="56" t="s">
        <v>46</v>
      </c>
      <c r="P18" s="56">
        <v>1</v>
      </c>
      <c r="Q18" s="57" t="s">
        <v>24</v>
      </c>
      <c r="R18" s="6">
        <f t="shared" si="0"/>
        <v>0</v>
      </c>
      <c r="S18" s="6">
        <f t="shared" si="1"/>
        <v>0</v>
      </c>
      <c r="T18" s="6">
        <f t="shared" si="2"/>
        <v>0</v>
      </c>
      <c r="U18" s="6">
        <f t="shared" si="3"/>
        <v>28</v>
      </c>
      <c r="V18" s="26" t="s">
        <v>115</v>
      </c>
      <c r="W18" s="6">
        <f t="shared" si="4"/>
        <v>0</v>
      </c>
      <c r="X18" s="6">
        <f t="shared" si="5"/>
        <v>0</v>
      </c>
      <c r="Y18" s="6">
        <f t="shared" si="6"/>
        <v>28</v>
      </c>
      <c r="Z18" s="6">
        <f t="shared" si="6"/>
        <v>0</v>
      </c>
      <c r="AA18" s="6">
        <f t="shared" si="6"/>
        <v>0</v>
      </c>
    </row>
    <row r="19" spans="1:27" ht="18" customHeight="1">
      <c r="A19" s="54" t="s">
        <v>68</v>
      </c>
      <c r="B19" s="65" t="s">
        <v>138</v>
      </c>
      <c r="C19" s="14">
        <v>1</v>
      </c>
      <c r="D19" s="14"/>
      <c r="E19" s="14">
        <v>2</v>
      </c>
      <c r="F19" s="14"/>
      <c r="G19" s="14"/>
      <c r="H19" s="14"/>
      <c r="I19" s="14"/>
      <c r="J19" s="14"/>
      <c r="K19" s="14"/>
      <c r="L19" s="14"/>
      <c r="M19" s="14"/>
      <c r="N19" s="14"/>
      <c r="O19" s="56" t="s">
        <v>46</v>
      </c>
      <c r="P19" s="56">
        <v>2</v>
      </c>
      <c r="Q19" s="57" t="s">
        <v>24</v>
      </c>
      <c r="R19" s="6">
        <f t="shared" si="0"/>
        <v>0</v>
      </c>
      <c r="S19" s="6">
        <f t="shared" si="1"/>
        <v>0</v>
      </c>
      <c r="T19" s="6">
        <f t="shared" si="2"/>
        <v>0</v>
      </c>
      <c r="U19" s="6">
        <f t="shared" si="3"/>
        <v>28</v>
      </c>
      <c r="V19" s="5" t="s">
        <v>43</v>
      </c>
      <c r="W19" s="6">
        <f t="shared" si="4"/>
        <v>0</v>
      </c>
      <c r="X19" s="6">
        <f t="shared" si="5"/>
        <v>0</v>
      </c>
      <c r="Y19" s="6">
        <f t="shared" si="6"/>
        <v>28</v>
      </c>
      <c r="Z19" s="6">
        <f t="shared" si="6"/>
        <v>0</v>
      </c>
      <c r="AA19" s="6">
        <f t="shared" si="6"/>
        <v>0</v>
      </c>
    </row>
    <row r="20" spans="1:27" ht="15" customHeight="1">
      <c r="A20" s="54" t="s">
        <v>65</v>
      </c>
      <c r="B20" s="65" t="s">
        <v>139</v>
      </c>
      <c r="C20" s="14">
        <v>1</v>
      </c>
      <c r="D20" s="14">
        <v>2</v>
      </c>
      <c r="E20" s="14"/>
      <c r="F20" s="14">
        <v>1</v>
      </c>
      <c r="G20" s="14"/>
      <c r="H20" s="14">
        <v>4</v>
      </c>
      <c r="I20" s="14"/>
      <c r="J20" s="14"/>
      <c r="K20" s="14"/>
      <c r="L20" s="14"/>
      <c r="M20" s="14"/>
      <c r="N20" s="14" t="s">
        <v>13</v>
      </c>
      <c r="O20" s="56" t="s">
        <v>46</v>
      </c>
      <c r="P20" s="56">
        <v>2</v>
      </c>
      <c r="Q20" s="57" t="s">
        <v>23</v>
      </c>
      <c r="R20" s="6">
        <f t="shared" si="0"/>
        <v>0</v>
      </c>
      <c r="S20" s="6">
        <f t="shared" si="1"/>
        <v>42</v>
      </c>
      <c r="T20" s="6">
        <f t="shared" si="2"/>
        <v>0</v>
      </c>
      <c r="U20" s="6">
        <f t="shared" si="3"/>
        <v>0</v>
      </c>
      <c r="V20" s="5" t="s">
        <v>43</v>
      </c>
      <c r="W20" s="6">
        <f t="shared" si="4"/>
        <v>0</v>
      </c>
      <c r="X20" s="6">
        <f t="shared" si="5"/>
        <v>0</v>
      </c>
      <c r="Y20" s="6">
        <f t="shared" si="6"/>
        <v>42</v>
      </c>
      <c r="Z20" s="6">
        <f t="shared" si="6"/>
        <v>0</v>
      </c>
      <c r="AA20" s="6">
        <f t="shared" si="6"/>
        <v>0</v>
      </c>
    </row>
    <row r="21" spans="1:27" ht="15.75" customHeight="1">
      <c r="A21" s="54" t="s">
        <v>66</v>
      </c>
      <c r="B21" s="65" t="s">
        <v>140</v>
      </c>
      <c r="C21" s="14">
        <v>2</v>
      </c>
      <c r="D21" s="14"/>
      <c r="E21" s="14"/>
      <c r="F21" s="14"/>
      <c r="G21" s="14"/>
      <c r="H21" s="14"/>
      <c r="I21" s="14">
        <v>2</v>
      </c>
      <c r="J21" s="14">
        <v>1</v>
      </c>
      <c r="K21" s="14"/>
      <c r="L21" s="14"/>
      <c r="M21" s="14">
        <v>4</v>
      </c>
      <c r="N21" s="14" t="s">
        <v>15</v>
      </c>
      <c r="O21" s="56" t="s">
        <v>46</v>
      </c>
      <c r="P21" s="56">
        <v>3</v>
      </c>
      <c r="Q21" s="57" t="s">
        <v>18</v>
      </c>
      <c r="R21" s="6">
        <f t="shared" si="0"/>
        <v>42</v>
      </c>
      <c r="S21" s="6">
        <f t="shared" si="1"/>
        <v>0</v>
      </c>
      <c r="T21" s="6">
        <f t="shared" si="2"/>
        <v>0</v>
      </c>
      <c r="U21" s="6">
        <f t="shared" si="3"/>
        <v>0</v>
      </c>
      <c r="V21" s="5" t="s">
        <v>43</v>
      </c>
      <c r="W21" s="6">
        <f t="shared" si="4"/>
        <v>0</v>
      </c>
      <c r="X21" s="6">
        <f t="shared" si="5"/>
        <v>0</v>
      </c>
      <c r="Y21" s="6">
        <f t="shared" si="6"/>
        <v>42</v>
      </c>
      <c r="Z21" s="6">
        <f t="shared" si="6"/>
        <v>0</v>
      </c>
      <c r="AA21" s="6">
        <f t="shared" si="6"/>
        <v>0</v>
      </c>
    </row>
    <row r="22" spans="1:27" ht="25.5">
      <c r="A22" s="54" t="s">
        <v>74</v>
      </c>
      <c r="B22" s="65" t="s">
        <v>141</v>
      </c>
      <c r="C22" s="14">
        <v>2</v>
      </c>
      <c r="D22" s="14"/>
      <c r="E22" s="14"/>
      <c r="F22" s="14"/>
      <c r="G22" s="14"/>
      <c r="H22" s="14"/>
      <c r="I22" s="14">
        <v>2</v>
      </c>
      <c r="J22" s="14">
        <v>1</v>
      </c>
      <c r="K22" s="14"/>
      <c r="L22" s="14"/>
      <c r="M22" s="14">
        <v>4</v>
      </c>
      <c r="N22" s="14" t="s">
        <v>15</v>
      </c>
      <c r="O22" s="56" t="s">
        <v>46</v>
      </c>
      <c r="P22" s="56">
        <v>3</v>
      </c>
      <c r="Q22" s="57" t="s">
        <v>18</v>
      </c>
      <c r="R22" s="6">
        <f t="shared" si="0"/>
        <v>42</v>
      </c>
      <c r="S22" s="6">
        <f t="shared" si="1"/>
        <v>0</v>
      </c>
      <c r="T22" s="6">
        <f t="shared" si="2"/>
        <v>0</v>
      </c>
      <c r="U22" s="6">
        <f t="shared" si="3"/>
        <v>0</v>
      </c>
      <c r="V22" s="5" t="s">
        <v>43</v>
      </c>
      <c r="W22" s="6">
        <f t="shared" si="4"/>
        <v>0</v>
      </c>
      <c r="X22" s="6">
        <f t="shared" si="5"/>
        <v>0</v>
      </c>
      <c r="Y22" s="6">
        <f t="shared" si="6"/>
        <v>42</v>
      </c>
      <c r="Z22" s="6">
        <f t="shared" si="6"/>
        <v>0</v>
      </c>
      <c r="AA22" s="6">
        <f t="shared" si="6"/>
        <v>0</v>
      </c>
    </row>
    <row r="23" spans="1:27" ht="15" customHeight="1">
      <c r="A23" s="54" t="s">
        <v>72</v>
      </c>
      <c r="B23" s="65" t="s">
        <v>142</v>
      </c>
      <c r="C23" s="14">
        <v>2</v>
      </c>
      <c r="D23" s="14"/>
      <c r="E23" s="14"/>
      <c r="F23" s="14"/>
      <c r="G23" s="14"/>
      <c r="H23" s="14"/>
      <c r="I23" s="14">
        <v>2</v>
      </c>
      <c r="J23" s="58"/>
      <c r="K23" s="58">
        <v>1</v>
      </c>
      <c r="L23" s="14"/>
      <c r="M23" s="14">
        <v>3</v>
      </c>
      <c r="N23" s="14" t="s">
        <v>16</v>
      </c>
      <c r="O23" s="56" t="s">
        <v>46</v>
      </c>
      <c r="P23" s="56">
        <v>3</v>
      </c>
      <c r="Q23" s="57" t="s">
        <v>18</v>
      </c>
      <c r="R23" s="6">
        <f t="shared" si="0"/>
        <v>42</v>
      </c>
      <c r="S23" s="6">
        <f t="shared" si="1"/>
        <v>0</v>
      </c>
      <c r="T23" s="6">
        <f t="shared" si="2"/>
        <v>0</v>
      </c>
      <c r="U23" s="6">
        <f t="shared" si="3"/>
        <v>0</v>
      </c>
      <c r="V23" s="5" t="s">
        <v>43</v>
      </c>
      <c r="W23" s="6">
        <f t="shared" si="4"/>
        <v>0</v>
      </c>
      <c r="X23" s="6">
        <f t="shared" si="5"/>
        <v>0</v>
      </c>
      <c r="Y23" s="6">
        <f t="shared" si="6"/>
        <v>42</v>
      </c>
      <c r="Z23" s="6">
        <f t="shared" si="6"/>
        <v>0</v>
      </c>
      <c r="AA23" s="6">
        <f t="shared" si="6"/>
        <v>0</v>
      </c>
    </row>
    <row r="24" spans="1:27" ht="18" customHeight="1">
      <c r="A24" s="54" t="s">
        <v>70</v>
      </c>
      <c r="B24" s="65" t="s">
        <v>143</v>
      </c>
      <c r="C24" s="14">
        <v>2</v>
      </c>
      <c r="D24" s="14"/>
      <c r="E24" s="14"/>
      <c r="F24" s="14"/>
      <c r="G24" s="14"/>
      <c r="H24" s="14"/>
      <c r="I24" s="14">
        <v>3</v>
      </c>
      <c r="J24" s="14">
        <v>2</v>
      </c>
      <c r="K24" s="14"/>
      <c r="L24" s="14"/>
      <c r="M24" s="14">
        <v>5</v>
      </c>
      <c r="N24" s="14" t="s">
        <v>15</v>
      </c>
      <c r="O24" s="56" t="s">
        <v>46</v>
      </c>
      <c r="P24" s="56">
        <v>3</v>
      </c>
      <c r="Q24" s="57" t="s">
        <v>18</v>
      </c>
      <c r="R24" s="6">
        <f t="shared" si="0"/>
        <v>70</v>
      </c>
      <c r="S24" s="6">
        <f t="shared" si="1"/>
        <v>0</v>
      </c>
      <c r="T24" s="6">
        <f t="shared" si="2"/>
        <v>0</v>
      </c>
      <c r="U24" s="6">
        <f t="shared" si="3"/>
        <v>0</v>
      </c>
      <c r="V24" s="5" t="s">
        <v>43</v>
      </c>
      <c r="W24" s="6">
        <f t="shared" si="4"/>
        <v>0</v>
      </c>
      <c r="X24" s="6">
        <f t="shared" si="5"/>
        <v>0</v>
      </c>
      <c r="Y24" s="6">
        <f t="shared" si="6"/>
        <v>70</v>
      </c>
      <c r="Z24" s="6">
        <f t="shared" si="6"/>
        <v>0</v>
      </c>
      <c r="AA24" s="6">
        <f t="shared" si="6"/>
        <v>0</v>
      </c>
    </row>
    <row r="25" spans="1:27" ht="15" customHeight="1">
      <c r="A25" s="54" t="s">
        <v>67</v>
      </c>
      <c r="B25" s="65" t="s">
        <v>144</v>
      </c>
      <c r="C25" s="14">
        <v>2</v>
      </c>
      <c r="D25" s="14"/>
      <c r="E25" s="14"/>
      <c r="F25" s="14"/>
      <c r="G25" s="14"/>
      <c r="H25" s="14"/>
      <c r="I25" s="14">
        <v>1</v>
      </c>
      <c r="J25" s="14"/>
      <c r="K25" s="14">
        <v>2</v>
      </c>
      <c r="L25" s="14"/>
      <c r="M25" s="14">
        <v>3</v>
      </c>
      <c r="N25" s="14" t="s">
        <v>16</v>
      </c>
      <c r="O25" s="56" t="s">
        <v>46</v>
      </c>
      <c r="P25" s="56">
        <v>3</v>
      </c>
      <c r="Q25" s="57" t="s">
        <v>18</v>
      </c>
      <c r="R25" s="6">
        <f t="shared" si="0"/>
        <v>42</v>
      </c>
      <c r="S25" s="6">
        <f t="shared" si="1"/>
        <v>0</v>
      </c>
      <c r="T25" s="6">
        <f t="shared" si="2"/>
        <v>0</v>
      </c>
      <c r="U25" s="6">
        <f t="shared" si="3"/>
        <v>0</v>
      </c>
      <c r="V25" s="5" t="s">
        <v>43</v>
      </c>
      <c r="W25" s="6">
        <f t="shared" si="4"/>
        <v>0</v>
      </c>
      <c r="X25" s="6">
        <f t="shared" si="5"/>
        <v>0</v>
      </c>
      <c r="Y25" s="6">
        <f t="shared" si="6"/>
        <v>42</v>
      </c>
      <c r="Z25" s="6">
        <f t="shared" si="6"/>
        <v>0</v>
      </c>
      <c r="AA25" s="6">
        <f t="shared" si="6"/>
        <v>0</v>
      </c>
    </row>
    <row r="26" spans="1:27" ht="15" customHeight="1">
      <c r="A26" s="54" t="s">
        <v>69</v>
      </c>
      <c r="B26" s="65" t="s">
        <v>145</v>
      </c>
      <c r="C26" s="14">
        <v>2</v>
      </c>
      <c r="D26" s="14"/>
      <c r="E26" s="14"/>
      <c r="F26" s="14"/>
      <c r="G26" s="14"/>
      <c r="H26" s="14"/>
      <c r="I26" s="14"/>
      <c r="J26" s="14">
        <v>2</v>
      </c>
      <c r="K26" s="14"/>
      <c r="L26" s="14"/>
      <c r="M26" s="14">
        <v>2</v>
      </c>
      <c r="N26" s="14" t="s">
        <v>16</v>
      </c>
      <c r="O26" s="56" t="s">
        <v>46</v>
      </c>
      <c r="P26" s="56">
        <v>2</v>
      </c>
      <c r="Q26" s="57" t="s">
        <v>24</v>
      </c>
      <c r="R26" s="6">
        <f t="shared" si="0"/>
        <v>0</v>
      </c>
      <c r="S26" s="6">
        <f t="shared" si="1"/>
        <v>0</v>
      </c>
      <c r="T26" s="6">
        <f t="shared" si="2"/>
        <v>0</v>
      </c>
      <c r="U26" s="6">
        <f t="shared" si="3"/>
        <v>28</v>
      </c>
      <c r="V26" s="5" t="s">
        <v>43</v>
      </c>
      <c r="W26" s="6">
        <f t="shared" si="4"/>
        <v>0</v>
      </c>
      <c r="X26" s="6">
        <f t="shared" si="5"/>
        <v>0</v>
      </c>
      <c r="Y26" s="6">
        <f t="shared" si="6"/>
        <v>28</v>
      </c>
      <c r="Z26" s="6">
        <f t="shared" si="6"/>
        <v>0</v>
      </c>
      <c r="AA26" s="6">
        <f t="shared" si="6"/>
        <v>0</v>
      </c>
    </row>
    <row r="27" spans="1:27" ht="25.5">
      <c r="A27" s="54" t="s">
        <v>73</v>
      </c>
      <c r="B27" s="65" t="s">
        <v>146</v>
      </c>
      <c r="C27" s="14">
        <v>2</v>
      </c>
      <c r="D27" s="14"/>
      <c r="E27" s="14"/>
      <c r="F27" s="14"/>
      <c r="G27" s="14"/>
      <c r="H27" s="14"/>
      <c r="I27" s="14">
        <v>2</v>
      </c>
      <c r="J27" s="14">
        <v>1</v>
      </c>
      <c r="K27" s="14"/>
      <c r="L27" s="14"/>
      <c r="M27" s="14">
        <v>3</v>
      </c>
      <c r="N27" s="14" t="s">
        <v>16</v>
      </c>
      <c r="O27" s="56" t="s">
        <v>46</v>
      </c>
      <c r="P27" s="56">
        <v>2</v>
      </c>
      <c r="Q27" s="57" t="s">
        <v>23</v>
      </c>
      <c r="R27" s="6">
        <f t="shared" si="0"/>
        <v>0</v>
      </c>
      <c r="S27" s="6">
        <f t="shared" si="1"/>
        <v>42</v>
      </c>
      <c r="T27" s="6">
        <f t="shared" si="2"/>
        <v>0</v>
      </c>
      <c r="U27" s="6">
        <f t="shared" si="3"/>
        <v>0</v>
      </c>
      <c r="V27" s="5" t="s">
        <v>43</v>
      </c>
      <c r="W27" s="6">
        <f t="shared" si="4"/>
        <v>0</v>
      </c>
      <c r="X27" s="6">
        <f t="shared" si="5"/>
        <v>0</v>
      </c>
      <c r="Y27" s="6">
        <f t="shared" si="6"/>
        <v>42</v>
      </c>
      <c r="Z27" s="6">
        <f t="shared" si="6"/>
        <v>0</v>
      </c>
      <c r="AA27" s="6">
        <f t="shared" si="6"/>
        <v>0</v>
      </c>
    </row>
    <row r="28" spans="1:27" ht="25.5">
      <c r="A28" s="54" t="s">
        <v>71</v>
      </c>
      <c r="B28" s="65" t="s">
        <v>147</v>
      </c>
      <c r="C28" s="14">
        <v>2</v>
      </c>
      <c r="D28" s="14"/>
      <c r="E28" s="14"/>
      <c r="F28" s="14"/>
      <c r="G28" s="14"/>
      <c r="H28" s="14"/>
      <c r="I28" s="14">
        <v>3</v>
      </c>
      <c r="J28" s="14"/>
      <c r="K28" s="14">
        <v>2</v>
      </c>
      <c r="L28" s="14"/>
      <c r="M28" s="14">
        <v>5</v>
      </c>
      <c r="N28" s="14" t="s">
        <v>15</v>
      </c>
      <c r="O28" s="56" t="s">
        <v>46</v>
      </c>
      <c r="P28" s="56">
        <v>3</v>
      </c>
      <c r="Q28" s="57" t="s">
        <v>18</v>
      </c>
      <c r="R28" s="6">
        <f t="shared" si="0"/>
        <v>70</v>
      </c>
      <c r="S28" s="6">
        <f t="shared" si="1"/>
        <v>0</v>
      </c>
      <c r="T28" s="6">
        <f t="shared" si="2"/>
        <v>0</v>
      </c>
      <c r="U28" s="6">
        <f t="shared" si="3"/>
        <v>0</v>
      </c>
      <c r="V28" s="16" t="s">
        <v>43</v>
      </c>
      <c r="W28" s="6">
        <f t="shared" si="4"/>
        <v>0</v>
      </c>
      <c r="X28" s="6">
        <f t="shared" si="5"/>
        <v>0</v>
      </c>
      <c r="Y28" s="6">
        <f t="shared" si="6"/>
        <v>70</v>
      </c>
      <c r="Z28" s="6">
        <f t="shared" si="6"/>
        <v>0</v>
      </c>
      <c r="AA28" s="6">
        <f t="shared" si="6"/>
        <v>0</v>
      </c>
    </row>
    <row r="29" spans="1:27" ht="12.75">
      <c r="A29" s="59"/>
      <c r="B29" s="64"/>
      <c r="C29" s="64"/>
      <c r="D29" s="66">
        <f aca="true" t="shared" si="7" ref="D29:T29">SUM(D11:D17,D19:D28)</f>
        <v>14</v>
      </c>
      <c r="E29" s="66">
        <f t="shared" si="7"/>
        <v>10</v>
      </c>
      <c r="F29" s="66">
        <f t="shared" si="7"/>
        <v>3</v>
      </c>
      <c r="G29" s="66">
        <f t="shared" si="7"/>
        <v>0</v>
      </c>
      <c r="H29" s="66">
        <f t="shared" si="7"/>
        <v>30</v>
      </c>
      <c r="I29" s="66">
        <f t="shared" si="7"/>
        <v>15</v>
      </c>
      <c r="J29" s="66">
        <f t="shared" si="7"/>
        <v>7</v>
      </c>
      <c r="K29" s="66">
        <f t="shared" si="7"/>
        <v>5</v>
      </c>
      <c r="L29" s="66">
        <f t="shared" si="7"/>
        <v>0</v>
      </c>
      <c r="M29" s="66">
        <f t="shared" si="7"/>
        <v>29</v>
      </c>
      <c r="N29" s="61"/>
      <c r="O29" s="61"/>
      <c r="P29" s="61">
        <f t="shared" si="7"/>
        <v>44</v>
      </c>
      <c r="Q29" s="61"/>
      <c r="R29" s="7">
        <f t="shared" si="7"/>
        <v>560</v>
      </c>
      <c r="S29" s="7">
        <f t="shared" si="7"/>
        <v>84</v>
      </c>
      <c r="T29" s="7">
        <f t="shared" si="7"/>
        <v>0</v>
      </c>
      <c r="U29" s="7">
        <f>SUM(U11:U17,U19:U28)</f>
        <v>112</v>
      </c>
      <c r="V29" s="7"/>
      <c r="W29" s="7">
        <f>SUM(W11:W17,W19:W28)</f>
        <v>28</v>
      </c>
      <c r="X29" s="7">
        <f>SUM(X11:X17,X19:X28)</f>
        <v>0</v>
      </c>
      <c r="Y29" s="7">
        <f>SUM(Y11:Y17,Y19:Y28)</f>
        <v>756</v>
      </c>
      <c r="Z29" s="7">
        <f>SUM(Z11:Z17,Z19:Z28)</f>
        <v>0</v>
      </c>
      <c r="AA29" s="7">
        <f>SUM(AA11:AA17,AA19:AA28)</f>
        <v>0</v>
      </c>
    </row>
    <row r="30" spans="1:17" ht="12.75">
      <c r="A30" s="62"/>
      <c r="B30" s="62"/>
      <c r="C30" s="59"/>
      <c r="D30" s="62"/>
      <c r="E30" s="60">
        <f>SUM(D29:G29)</f>
        <v>27</v>
      </c>
      <c r="F30" s="62"/>
      <c r="G30" s="62"/>
      <c r="H30" s="62"/>
      <c r="I30" s="62"/>
      <c r="J30" s="60">
        <f>SUM(I29:L29)</f>
        <v>27</v>
      </c>
      <c r="K30" s="62"/>
      <c r="L30" s="62"/>
      <c r="M30" s="62"/>
      <c r="N30" s="59"/>
      <c r="O30" s="63"/>
      <c r="P30" s="63"/>
      <c r="Q30" s="64"/>
    </row>
    <row r="31" spans="1:17" ht="12.75">
      <c r="A31" s="62"/>
      <c r="B31" s="62"/>
      <c r="C31" s="59"/>
      <c r="D31" s="59"/>
      <c r="E31" s="59"/>
      <c r="F31" s="59"/>
      <c r="G31" s="59"/>
      <c r="H31" s="60"/>
      <c r="I31" s="62"/>
      <c r="J31" s="59"/>
      <c r="K31" s="59"/>
      <c r="L31" s="59"/>
      <c r="M31" s="60"/>
      <c r="N31" s="62"/>
      <c r="O31" s="63"/>
      <c r="P31" s="63"/>
      <c r="Q31" s="64"/>
    </row>
    <row r="34" ht="12.75">
      <c r="A34" s="2" t="s">
        <v>198</v>
      </c>
    </row>
    <row r="35" ht="12.75">
      <c r="A35" t="s">
        <v>199</v>
      </c>
    </row>
    <row r="37" spans="1:12" ht="15.75">
      <c r="A37" s="30" t="s">
        <v>215</v>
      </c>
      <c r="B37" s="31"/>
      <c r="C37" s="32"/>
      <c r="D37" s="34"/>
      <c r="E37" s="34"/>
      <c r="F37" s="34"/>
      <c r="G37" s="35"/>
      <c r="I37" s="32"/>
      <c r="J37" s="36" t="s">
        <v>216</v>
      </c>
      <c r="K37" s="32"/>
      <c r="L37" s="34"/>
    </row>
    <row r="38" spans="1:12" ht="15.75">
      <c r="A38" s="32"/>
      <c r="B38" s="31"/>
      <c r="C38" s="32"/>
      <c r="D38" s="34"/>
      <c r="E38" s="34"/>
      <c r="F38" s="34"/>
      <c r="G38" s="37"/>
      <c r="H38" s="32"/>
      <c r="I38" s="32"/>
      <c r="J38" s="32"/>
      <c r="K38" s="34"/>
      <c r="L38" s="34"/>
    </row>
    <row r="39" spans="1:12" ht="15.75">
      <c r="A39" s="32" t="s">
        <v>217</v>
      </c>
      <c r="B39" s="31"/>
      <c r="C39" s="32"/>
      <c r="D39" s="32"/>
      <c r="F39" s="32"/>
      <c r="G39" s="32" t="s">
        <v>218</v>
      </c>
      <c r="H39" s="32"/>
      <c r="I39" s="32"/>
      <c r="J39" s="32"/>
      <c r="K39" s="32"/>
      <c r="L39" s="32"/>
    </row>
  </sheetData>
  <mergeCells count="1">
    <mergeCell ref="A4:F4"/>
  </mergeCells>
  <printOptions horizontalCentered="1" verticalCentered="1"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2"/>
  <sheetViews>
    <sheetView workbookViewId="0" topLeftCell="A1">
      <selection activeCell="A4" sqref="A4:I4"/>
    </sheetView>
  </sheetViews>
  <sheetFormatPr defaultColWidth="9.140625" defaultRowHeight="12.75"/>
  <cols>
    <col min="1" max="1" width="29.140625" style="0" customWidth="1"/>
    <col min="2" max="2" width="7.7109375" style="0" customWidth="1"/>
    <col min="3" max="3" width="5.00390625" style="0" hidden="1" customWidth="1"/>
    <col min="4" max="4" width="3.140625" style="0" customWidth="1"/>
    <col min="5" max="5" width="2.8515625" style="0" customWidth="1"/>
    <col min="6" max="6" width="2.7109375" style="0" customWidth="1"/>
    <col min="7" max="7" width="3.00390625" style="0" customWidth="1"/>
    <col min="8" max="8" width="4.28125" style="0" customWidth="1"/>
    <col min="9" max="9" width="3.28125" style="0" customWidth="1"/>
    <col min="10" max="10" width="2.8515625" style="0" customWidth="1"/>
    <col min="11" max="11" width="3.28125" style="0" customWidth="1"/>
    <col min="12" max="12" width="3.00390625" style="0" customWidth="1"/>
    <col min="13" max="13" width="4.8515625" style="0" customWidth="1"/>
    <col min="14" max="14" width="3.421875" style="0" customWidth="1"/>
    <col min="15" max="15" width="0" style="1" hidden="1" customWidth="1"/>
    <col min="16" max="16" width="6.7109375" style="1" customWidth="1"/>
    <col min="17" max="17" width="3.7109375" style="0" customWidth="1"/>
    <col min="18" max="18" width="6.421875" style="0" hidden="1" customWidth="1"/>
    <col min="19" max="19" width="6.00390625" style="0" hidden="1" customWidth="1"/>
    <col min="20" max="20" width="5.57421875" style="0" hidden="1" customWidth="1"/>
    <col min="21" max="21" width="6.140625" style="0" hidden="1" customWidth="1"/>
    <col min="22" max="22" width="4.421875" style="0" hidden="1" customWidth="1"/>
    <col min="23" max="23" width="4.8515625" style="0" hidden="1" customWidth="1"/>
    <col min="24" max="24" width="5.421875" style="0" hidden="1" customWidth="1"/>
    <col min="25" max="25" width="5.8515625" style="0" hidden="1" customWidth="1"/>
    <col min="26" max="26" width="5.7109375" style="0" hidden="1" customWidth="1"/>
    <col min="27" max="27" width="5.421875" style="0" hidden="1" customWidth="1"/>
  </cols>
  <sheetData>
    <row r="1" spans="1:21" ht="15.75">
      <c r="A1" s="30" t="s">
        <v>208</v>
      </c>
      <c r="B1" s="31"/>
      <c r="C1" s="32"/>
      <c r="D1" s="32"/>
      <c r="E1" s="32"/>
      <c r="F1" s="30"/>
      <c r="G1" s="32"/>
      <c r="H1" s="32"/>
      <c r="I1" s="32"/>
      <c r="J1" s="30"/>
      <c r="K1" s="30"/>
      <c r="L1" s="30"/>
      <c r="R1" s="2"/>
      <c r="S1" s="2"/>
      <c r="T1" s="2"/>
      <c r="U1" s="2"/>
    </row>
    <row r="2" spans="1:12" ht="15.75">
      <c r="A2" s="30" t="s">
        <v>209</v>
      </c>
      <c r="B2" s="31"/>
      <c r="C2" s="32"/>
      <c r="D2" s="32"/>
      <c r="E2" s="32"/>
      <c r="G2" s="32"/>
      <c r="H2" s="30" t="s">
        <v>210</v>
      </c>
      <c r="I2" s="32"/>
      <c r="J2" s="32"/>
      <c r="K2" s="32"/>
      <c r="L2" s="32"/>
    </row>
    <row r="3" spans="1:27" ht="15.75">
      <c r="A3" s="32" t="s">
        <v>211</v>
      </c>
      <c r="B3" s="31"/>
      <c r="C3" s="32"/>
      <c r="D3" s="33"/>
      <c r="F3" s="32"/>
      <c r="G3" s="32" t="s">
        <v>212</v>
      </c>
      <c r="H3" s="32"/>
      <c r="I3" s="32"/>
      <c r="J3" s="32"/>
      <c r="K3" s="32"/>
      <c r="L3" s="32"/>
      <c r="R3" s="8" t="s">
        <v>20</v>
      </c>
      <c r="S3" s="8" t="s">
        <v>19</v>
      </c>
      <c r="T3" s="8" t="s">
        <v>21</v>
      </c>
      <c r="U3" s="8" t="s">
        <v>22</v>
      </c>
      <c r="V3" s="8" t="s">
        <v>42</v>
      </c>
      <c r="W3" s="8" t="s">
        <v>40</v>
      </c>
      <c r="X3" s="8" t="s">
        <v>44</v>
      </c>
      <c r="Y3" s="15" t="s">
        <v>46</v>
      </c>
      <c r="Z3" s="15" t="s">
        <v>47</v>
      </c>
      <c r="AA3" s="15" t="s">
        <v>45</v>
      </c>
    </row>
    <row r="4" spans="1:27" ht="15" customHeight="1">
      <c r="A4" s="81" t="s">
        <v>219</v>
      </c>
      <c r="B4" s="82"/>
      <c r="C4" s="82"/>
      <c r="D4" s="82"/>
      <c r="E4" s="82"/>
      <c r="F4" s="82"/>
      <c r="G4" s="82"/>
      <c r="H4" s="82"/>
      <c r="I4" s="82"/>
      <c r="J4" s="32"/>
      <c r="K4" s="32"/>
      <c r="L4" s="32"/>
      <c r="R4" s="6">
        <f>IF($Q11="f",($D11+$E11+$F11+$G11)*14+($I11+$J11+$K11+$L11)*14,0)</f>
        <v>0</v>
      </c>
      <c r="S4" s="6">
        <f>IF($Q11="d",($D11+$E11+$F11+$G11)*14+($I11+$J11+$K11+$L11)*14,0)</f>
        <v>84</v>
      </c>
      <c r="T4" s="6">
        <f>IF($Q11="s",($D11+$E11+$F11+$G11)*14+($I11+$J11+$K11+$L11)*14,0)</f>
        <v>0</v>
      </c>
      <c r="U4" s="6">
        <f>IF($Q11="c",($D11+$E11+$F11+$G11)*14+($I11+$J11+$K11+$L11)*14,0)</f>
        <v>0</v>
      </c>
      <c r="V4" s="5" t="s">
        <v>43</v>
      </c>
      <c r="W4" s="6">
        <f>IF(V4="o",SUM(R4,S4,T4,U4,),0)</f>
        <v>0</v>
      </c>
      <c r="X4" s="6">
        <f>IF(V4="f",SUM(S4,T4,U4,V4,),0)</f>
        <v>0</v>
      </c>
      <c r="Y4" s="6">
        <f aca="true" t="shared" si="0" ref="Y4:AA20">IF(EXACT($O11,Y$3),($D11+$E11+$F11+$G11)*14+($I11+$J11+$K11+$L11)*14,0)</f>
        <v>84</v>
      </c>
      <c r="Z4" s="6">
        <f t="shared" si="0"/>
        <v>0</v>
      </c>
      <c r="AA4" s="6">
        <f t="shared" si="0"/>
        <v>0</v>
      </c>
    </row>
    <row r="5" spans="1:27" ht="15.75">
      <c r="A5" s="32" t="s">
        <v>213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  <c r="R5" s="6">
        <f aca="true" t="shared" si="1" ref="R5:R21">IF($Q12="f",($D12+$E12+$F12+$G12)*14+($I12+$J12+$K12+$L12)*14,0)</f>
        <v>0</v>
      </c>
      <c r="S5" s="6">
        <f aca="true" t="shared" si="2" ref="S5:S20">IF($Q12="d",($D12+$E12+$F12+$G12)*14+($I12+$J12+$K12+$L12)*14,0)</f>
        <v>0</v>
      </c>
      <c r="T5" s="6">
        <f aca="true" t="shared" si="3" ref="T5:T21">IF($Q12="s",($D12+$E12+$F12+$G12)*14+($I12+$J12+$K12+$L12)*14,0)</f>
        <v>42</v>
      </c>
      <c r="U5" s="6">
        <f aca="true" t="shared" si="4" ref="U5:U21">IF($Q12="c",($D12+$E12+$F12+$G12)*14+($I12+$J12+$K12+$L12)*14,0)</f>
        <v>0</v>
      </c>
      <c r="V5" s="5" t="s">
        <v>43</v>
      </c>
      <c r="W5" s="6">
        <f aca="true" t="shared" si="5" ref="W5:W25">IF(V5="o",SUM(R5,S5,T5,U5,),0)</f>
        <v>0</v>
      </c>
      <c r="X5" s="6">
        <f aca="true" t="shared" si="6" ref="X5:X25">IF(V5="f",SUM(S5,T5,U5,V5,),0)</f>
        <v>0</v>
      </c>
      <c r="Y5" s="6">
        <f t="shared" si="0"/>
        <v>42</v>
      </c>
      <c r="Z5" s="6">
        <f t="shared" si="0"/>
        <v>0</v>
      </c>
      <c r="AA5" s="6">
        <f t="shared" si="0"/>
        <v>0</v>
      </c>
    </row>
    <row r="6" spans="1:27" ht="15.75">
      <c r="A6" s="32" t="s">
        <v>214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R6" s="6">
        <f t="shared" si="1"/>
        <v>0</v>
      </c>
      <c r="S6" s="6">
        <f t="shared" si="2"/>
        <v>0</v>
      </c>
      <c r="T6" s="6">
        <f t="shared" si="3"/>
        <v>0</v>
      </c>
      <c r="U6" s="6">
        <f t="shared" si="4"/>
        <v>14</v>
      </c>
      <c r="V6" s="5" t="s">
        <v>43</v>
      </c>
      <c r="W6" s="6">
        <f t="shared" si="5"/>
        <v>0</v>
      </c>
      <c r="X6" s="6">
        <f t="shared" si="6"/>
        <v>0</v>
      </c>
      <c r="Y6" s="6">
        <f t="shared" si="0"/>
        <v>14</v>
      </c>
      <c r="Z6" s="6">
        <f t="shared" si="0"/>
        <v>0</v>
      </c>
      <c r="AA6" s="6">
        <f t="shared" si="0"/>
        <v>0</v>
      </c>
    </row>
    <row r="7" spans="1:27" ht="14.25" customHeight="1">
      <c r="A7" s="32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R7" s="6">
        <f t="shared" si="1"/>
        <v>0</v>
      </c>
      <c r="S7" s="6">
        <f t="shared" si="2"/>
        <v>42</v>
      </c>
      <c r="T7" s="6">
        <f t="shared" si="3"/>
        <v>0</v>
      </c>
      <c r="U7" s="6">
        <f t="shared" si="4"/>
        <v>0</v>
      </c>
      <c r="V7" s="5" t="s">
        <v>43</v>
      </c>
      <c r="W7" s="6">
        <f t="shared" si="5"/>
        <v>0</v>
      </c>
      <c r="X7" s="6">
        <f t="shared" si="6"/>
        <v>0</v>
      </c>
      <c r="Y7" s="6">
        <f t="shared" si="0"/>
        <v>42</v>
      </c>
      <c r="Z7" s="6">
        <f t="shared" si="0"/>
        <v>0</v>
      </c>
      <c r="AA7" s="6">
        <f t="shared" si="0"/>
        <v>0</v>
      </c>
    </row>
    <row r="8" spans="1:27" ht="12.75">
      <c r="A8" s="2"/>
      <c r="B8" s="2"/>
      <c r="C8" s="2"/>
      <c r="D8" s="2"/>
      <c r="E8" s="2"/>
      <c r="F8" s="2" t="s">
        <v>112</v>
      </c>
      <c r="G8" s="2"/>
      <c r="H8" s="2"/>
      <c r="I8" s="2"/>
      <c r="J8" s="2"/>
      <c r="K8" s="2"/>
      <c r="L8" s="2"/>
      <c r="M8" s="2"/>
      <c r="N8" s="2"/>
      <c r="O8" s="3"/>
      <c r="P8" s="3"/>
      <c r="Q8" s="4"/>
      <c r="R8" s="6">
        <f t="shared" si="1"/>
        <v>42</v>
      </c>
      <c r="S8" s="6">
        <f t="shared" si="2"/>
        <v>0</v>
      </c>
      <c r="T8" s="6">
        <f t="shared" si="3"/>
        <v>0</v>
      </c>
      <c r="U8" s="6">
        <f t="shared" si="4"/>
        <v>0</v>
      </c>
      <c r="V8" s="5" t="s">
        <v>43</v>
      </c>
      <c r="W8" s="6">
        <f t="shared" si="5"/>
        <v>0</v>
      </c>
      <c r="X8" s="6">
        <f t="shared" si="6"/>
        <v>0</v>
      </c>
      <c r="Y8" s="6">
        <f t="shared" si="0"/>
        <v>42</v>
      </c>
      <c r="Z8" s="6">
        <f t="shared" si="0"/>
        <v>0</v>
      </c>
      <c r="AA8" s="6">
        <f t="shared" si="0"/>
        <v>0</v>
      </c>
    </row>
    <row r="9" spans="17:27" ht="6.75" customHeight="1" hidden="1">
      <c r="Q9" s="5"/>
      <c r="R9" s="6">
        <f t="shared" si="1"/>
        <v>56</v>
      </c>
      <c r="S9" s="6">
        <f t="shared" si="2"/>
        <v>0</v>
      </c>
      <c r="T9" s="6">
        <f t="shared" si="3"/>
        <v>0</v>
      </c>
      <c r="U9" s="6">
        <f t="shared" si="4"/>
        <v>0</v>
      </c>
      <c r="V9" s="5" t="s">
        <v>43</v>
      </c>
      <c r="W9" s="6">
        <f t="shared" si="5"/>
        <v>0</v>
      </c>
      <c r="X9" s="6">
        <f t="shared" si="6"/>
        <v>0</v>
      </c>
      <c r="Y9" s="6">
        <f t="shared" si="0"/>
        <v>56</v>
      </c>
      <c r="Z9" s="6">
        <f t="shared" si="0"/>
        <v>0</v>
      </c>
      <c r="AA9" s="6">
        <f t="shared" si="0"/>
        <v>0</v>
      </c>
    </row>
    <row r="10" spans="1:27" ht="27.75" customHeight="1">
      <c r="A10" s="4" t="s">
        <v>0</v>
      </c>
      <c r="B10" s="4" t="s">
        <v>207</v>
      </c>
      <c r="C10" s="29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28"/>
      <c r="P10" s="80" t="s">
        <v>220</v>
      </c>
      <c r="Q10" s="4" t="s">
        <v>17</v>
      </c>
      <c r="R10" s="6">
        <f t="shared" si="1"/>
        <v>0</v>
      </c>
      <c r="S10" s="6">
        <f t="shared" si="2"/>
        <v>0</v>
      </c>
      <c r="T10" s="6">
        <f t="shared" si="3"/>
        <v>56</v>
      </c>
      <c r="U10" s="6">
        <f t="shared" si="4"/>
        <v>0</v>
      </c>
      <c r="V10" s="16" t="s">
        <v>41</v>
      </c>
      <c r="W10" s="6">
        <f t="shared" si="5"/>
        <v>56</v>
      </c>
      <c r="X10" s="6">
        <f t="shared" si="6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</row>
    <row r="11" spans="1:27" ht="25.5">
      <c r="A11" s="67" t="s">
        <v>77</v>
      </c>
      <c r="B11" s="65" t="s">
        <v>148</v>
      </c>
      <c r="C11" s="14">
        <v>3</v>
      </c>
      <c r="D11" s="68">
        <v>3</v>
      </c>
      <c r="E11" s="68">
        <v>2</v>
      </c>
      <c r="F11" s="68">
        <v>1</v>
      </c>
      <c r="G11" s="68"/>
      <c r="H11" s="68">
        <v>7</v>
      </c>
      <c r="I11" s="68"/>
      <c r="J11" s="68"/>
      <c r="K11" s="68"/>
      <c r="L11" s="68"/>
      <c r="M11" s="68"/>
      <c r="N11" s="14" t="s">
        <v>27</v>
      </c>
      <c r="O11" s="70" t="s">
        <v>46</v>
      </c>
      <c r="P11" s="70">
        <v>4</v>
      </c>
      <c r="Q11" s="71" t="s">
        <v>23</v>
      </c>
      <c r="R11" s="6">
        <f t="shared" si="1"/>
        <v>0</v>
      </c>
      <c r="S11" s="6">
        <f t="shared" si="2"/>
        <v>0</v>
      </c>
      <c r="T11" s="6">
        <f t="shared" si="3"/>
        <v>56</v>
      </c>
      <c r="U11" s="6">
        <f t="shared" si="4"/>
        <v>0</v>
      </c>
      <c r="V11" s="27" t="s">
        <v>115</v>
      </c>
      <c r="W11" s="6">
        <f t="shared" si="5"/>
        <v>0</v>
      </c>
      <c r="X11" s="6">
        <f t="shared" si="6"/>
        <v>0</v>
      </c>
      <c r="Y11" s="6">
        <f t="shared" si="0"/>
        <v>0</v>
      </c>
      <c r="Z11" s="6">
        <f t="shared" si="0"/>
        <v>0</v>
      </c>
      <c r="AA11" s="6">
        <f t="shared" si="0"/>
        <v>0</v>
      </c>
    </row>
    <row r="12" spans="1:27" ht="15.75" customHeight="1">
      <c r="A12" s="67" t="s">
        <v>78</v>
      </c>
      <c r="B12" s="65" t="s">
        <v>149</v>
      </c>
      <c r="C12" s="14">
        <v>3</v>
      </c>
      <c r="D12" s="68">
        <v>2</v>
      </c>
      <c r="E12" s="68">
        <v>1</v>
      </c>
      <c r="F12" s="68"/>
      <c r="G12" s="68"/>
      <c r="H12" s="68">
        <v>3</v>
      </c>
      <c r="I12" s="68"/>
      <c r="J12" s="68"/>
      <c r="K12" s="68"/>
      <c r="L12" s="68"/>
      <c r="M12" s="68"/>
      <c r="N12" s="14" t="s">
        <v>26</v>
      </c>
      <c r="O12" s="70" t="s">
        <v>46</v>
      </c>
      <c r="P12" s="70">
        <v>2</v>
      </c>
      <c r="Q12" s="57" t="s">
        <v>25</v>
      </c>
      <c r="R12" s="6">
        <f t="shared" si="1"/>
        <v>0</v>
      </c>
      <c r="S12" s="6">
        <f t="shared" si="2"/>
        <v>0</v>
      </c>
      <c r="T12" s="6">
        <f t="shared" si="3"/>
        <v>56</v>
      </c>
      <c r="U12" s="6">
        <f t="shared" si="4"/>
        <v>0</v>
      </c>
      <c r="V12" s="5" t="s">
        <v>43</v>
      </c>
      <c r="W12" s="6">
        <f t="shared" si="5"/>
        <v>0</v>
      </c>
      <c r="X12" s="6">
        <f t="shared" si="6"/>
        <v>0</v>
      </c>
      <c r="Y12" s="6">
        <f t="shared" si="0"/>
        <v>56</v>
      </c>
      <c r="Z12" s="6">
        <f t="shared" si="0"/>
        <v>0</v>
      </c>
      <c r="AA12" s="6">
        <f t="shared" si="0"/>
        <v>0</v>
      </c>
    </row>
    <row r="13" spans="1:27" ht="15" customHeight="1">
      <c r="A13" s="67" t="s">
        <v>76</v>
      </c>
      <c r="B13" s="65" t="s">
        <v>150</v>
      </c>
      <c r="C13" s="14">
        <v>3</v>
      </c>
      <c r="D13" s="68"/>
      <c r="E13" s="68">
        <v>1</v>
      </c>
      <c r="F13" s="68"/>
      <c r="G13" s="68"/>
      <c r="H13" s="68"/>
      <c r="I13" s="68"/>
      <c r="J13" s="68"/>
      <c r="K13" s="68"/>
      <c r="L13" s="68"/>
      <c r="M13" s="68"/>
      <c r="N13" s="14"/>
      <c r="O13" s="70" t="s">
        <v>46</v>
      </c>
      <c r="P13" s="70">
        <v>2</v>
      </c>
      <c r="Q13" s="57" t="s">
        <v>24</v>
      </c>
      <c r="R13" s="6">
        <f t="shared" si="1"/>
        <v>0</v>
      </c>
      <c r="S13" s="6">
        <f t="shared" si="2"/>
        <v>56</v>
      </c>
      <c r="T13" s="6">
        <f t="shared" si="3"/>
        <v>0</v>
      </c>
      <c r="U13" s="6">
        <f t="shared" si="4"/>
        <v>0</v>
      </c>
      <c r="V13" s="5" t="s">
        <v>43</v>
      </c>
      <c r="W13" s="6">
        <f t="shared" si="5"/>
        <v>0</v>
      </c>
      <c r="X13" s="6">
        <f t="shared" si="6"/>
        <v>0</v>
      </c>
      <c r="Y13" s="6">
        <f t="shared" si="0"/>
        <v>56</v>
      </c>
      <c r="Z13" s="6">
        <f t="shared" si="0"/>
        <v>0</v>
      </c>
      <c r="AA13" s="6">
        <f t="shared" si="0"/>
        <v>0</v>
      </c>
    </row>
    <row r="14" spans="1:27" ht="25.5">
      <c r="A14" s="67" t="s">
        <v>79</v>
      </c>
      <c r="B14" s="65" t="s">
        <v>151</v>
      </c>
      <c r="C14" s="14">
        <v>3</v>
      </c>
      <c r="D14" s="68">
        <v>2</v>
      </c>
      <c r="E14" s="68"/>
      <c r="F14" s="68">
        <v>1</v>
      </c>
      <c r="G14" s="68"/>
      <c r="H14" s="68">
        <v>4</v>
      </c>
      <c r="I14" s="68"/>
      <c r="J14" s="68"/>
      <c r="K14" s="68"/>
      <c r="L14" s="68"/>
      <c r="M14" s="68"/>
      <c r="N14" s="58" t="s">
        <v>27</v>
      </c>
      <c r="O14" s="70" t="s">
        <v>46</v>
      </c>
      <c r="P14" s="70">
        <v>3</v>
      </c>
      <c r="Q14" s="57" t="s">
        <v>23</v>
      </c>
      <c r="R14" s="6">
        <f t="shared" si="1"/>
        <v>0</v>
      </c>
      <c r="S14" s="6">
        <f t="shared" si="2"/>
        <v>0</v>
      </c>
      <c r="T14" s="6">
        <f t="shared" si="3"/>
        <v>0</v>
      </c>
      <c r="U14" s="6">
        <f t="shared" si="4"/>
        <v>28</v>
      </c>
      <c r="V14" s="5" t="s">
        <v>43</v>
      </c>
      <c r="W14" s="6">
        <f t="shared" si="5"/>
        <v>0</v>
      </c>
      <c r="X14" s="6">
        <f t="shared" si="6"/>
        <v>0</v>
      </c>
      <c r="Y14" s="6">
        <f t="shared" si="0"/>
        <v>28</v>
      </c>
      <c r="Z14" s="6">
        <f t="shared" si="0"/>
        <v>0</v>
      </c>
      <c r="AA14" s="6">
        <f t="shared" si="0"/>
        <v>0</v>
      </c>
    </row>
    <row r="15" spans="1:27" ht="15.75" customHeight="1">
      <c r="A15" s="67" t="s">
        <v>80</v>
      </c>
      <c r="B15" s="65" t="s">
        <v>152</v>
      </c>
      <c r="C15" s="14">
        <v>3</v>
      </c>
      <c r="D15" s="68">
        <v>2</v>
      </c>
      <c r="E15" s="68">
        <v>1</v>
      </c>
      <c r="F15" s="68"/>
      <c r="G15" s="68"/>
      <c r="H15" s="68">
        <v>4</v>
      </c>
      <c r="I15" s="68"/>
      <c r="J15" s="68"/>
      <c r="K15" s="68"/>
      <c r="L15" s="68"/>
      <c r="M15" s="68"/>
      <c r="N15" s="14" t="s">
        <v>27</v>
      </c>
      <c r="O15" s="70" t="s">
        <v>46</v>
      </c>
      <c r="P15" s="70">
        <v>3</v>
      </c>
      <c r="Q15" s="57" t="s">
        <v>18</v>
      </c>
      <c r="R15" s="6">
        <f t="shared" si="1"/>
        <v>0</v>
      </c>
      <c r="S15" s="6">
        <f t="shared" si="2"/>
        <v>42</v>
      </c>
      <c r="T15" s="6">
        <f t="shared" si="3"/>
        <v>0</v>
      </c>
      <c r="U15" s="6">
        <f t="shared" si="4"/>
        <v>0</v>
      </c>
      <c r="V15" s="5" t="s">
        <v>43</v>
      </c>
      <c r="W15" s="6">
        <f t="shared" si="5"/>
        <v>0</v>
      </c>
      <c r="X15" s="6">
        <f t="shared" si="6"/>
        <v>0</v>
      </c>
      <c r="Y15" s="6">
        <f t="shared" si="0"/>
        <v>42</v>
      </c>
      <c r="Z15" s="6">
        <f t="shared" si="0"/>
        <v>0</v>
      </c>
      <c r="AA15" s="6">
        <f t="shared" si="0"/>
        <v>0</v>
      </c>
    </row>
    <row r="16" spans="1:27" ht="25.5">
      <c r="A16" s="67" t="s">
        <v>82</v>
      </c>
      <c r="B16" s="65" t="s">
        <v>153</v>
      </c>
      <c r="C16" s="14">
        <v>3</v>
      </c>
      <c r="D16" s="68">
        <v>2</v>
      </c>
      <c r="E16" s="68"/>
      <c r="F16" s="68">
        <v>2</v>
      </c>
      <c r="G16" s="68"/>
      <c r="H16" s="68">
        <v>4</v>
      </c>
      <c r="I16" s="68"/>
      <c r="J16" s="68"/>
      <c r="K16" s="68"/>
      <c r="L16" s="68"/>
      <c r="M16" s="68"/>
      <c r="N16" s="14" t="s">
        <v>27</v>
      </c>
      <c r="O16" s="70" t="s">
        <v>46</v>
      </c>
      <c r="P16" s="70">
        <v>3</v>
      </c>
      <c r="Q16" s="57" t="s">
        <v>18</v>
      </c>
      <c r="R16" s="6">
        <f t="shared" si="1"/>
        <v>0</v>
      </c>
      <c r="S16" s="6">
        <f t="shared" si="2"/>
        <v>70</v>
      </c>
      <c r="T16" s="6">
        <f t="shared" si="3"/>
        <v>0</v>
      </c>
      <c r="U16" s="6">
        <f t="shared" si="4"/>
        <v>0</v>
      </c>
      <c r="V16" s="5" t="s">
        <v>43</v>
      </c>
      <c r="W16" s="6">
        <f t="shared" si="5"/>
        <v>0</v>
      </c>
      <c r="X16" s="6">
        <f t="shared" si="6"/>
        <v>0</v>
      </c>
      <c r="Y16" s="6">
        <f t="shared" si="0"/>
        <v>70</v>
      </c>
      <c r="Z16" s="6">
        <f t="shared" si="0"/>
        <v>0</v>
      </c>
      <c r="AA16" s="6">
        <f t="shared" si="0"/>
        <v>0</v>
      </c>
    </row>
    <row r="17" spans="1:27" ht="17.25" customHeight="1">
      <c r="A17" s="67" t="s">
        <v>125</v>
      </c>
      <c r="B17" s="65" t="s">
        <v>154</v>
      </c>
      <c r="C17" s="14">
        <v>3</v>
      </c>
      <c r="D17" s="68">
        <v>2</v>
      </c>
      <c r="E17" s="68"/>
      <c r="F17" s="68">
        <v>2</v>
      </c>
      <c r="G17" s="68"/>
      <c r="H17" s="68">
        <v>4</v>
      </c>
      <c r="I17" s="68"/>
      <c r="J17" s="68"/>
      <c r="K17" s="68"/>
      <c r="L17" s="68"/>
      <c r="M17" s="68"/>
      <c r="N17" s="14" t="s">
        <v>26</v>
      </c>
      <c r="O17" s="70"/>
      <c r="P17" s="70">
        <v>3</v>
      </c>
      <c r="Q17" s="57" t="s">
        <v>25</v>
      </c>
      <c r="R17" s="6">
        <f t="shared" si="1"/>
        <v>0</v>
      </c>
      <c r="S17" s="6">
        <f t="shared" si="2"/>
        <v>0</v>
      </c>
      <c r="T17" s="6">
        <f t="shared" si="3"/>
        <v>56</v>
      </c>
      <c r="U17" s="6">
        <f t="shared" si="4"/>
        <v>0</v>
      </c>
      <c r="V17" s="5" t="s">
        <v>41</v>
      </c>
      <c r="W17" s="6">
        <f t="shared" si="5"/>
        <v>56</v>
      </c>
      <c r="X17" s="6">
        <f t="shared" si="6"/>
        <v>0</v>
      </c>
      <c r="Y17" s="6">
        <f t="shared" si="0"/>
        <v>56</v>
      </c>
      <c r="Z17" s="6">
        <f t="shared" si="0"/>
        <v>0</v>
      </c>
      <c r="AA17" s="6">
        <f t="shared" si="0"/>
        <v>0</v>
      </c>
    </row>
    <row r="18" spans="1:27" ht="18" customHeight="1">
      <c r="A18" s="67" t="s">
        <v>124</v>
      </c>
      <c r="B18" s="65" t="s">
        <v>155</v>
      </c>
      <c r="C18" s="14">
        <v>3</v>
      </c>
      <c r="D18" s="68">
        <v>2</v>
      </c>
      <c r="E18" s="68"/>
      <c r="F18" s="68">
        <v>2</v>
      </c>
      <c r="G18" s="68"/>
      <c r="H18" s="68">
        <v>4</v>
      </c>
      <c r="I18" s="68"/>
      <c r="J18" s="68"/>
      <c r="K18" s="68"/>
      <c r="L18" s="68"/>
      <c r="M18" s="68"/>
      <c r="N18" s="14" t="s">
        <v>26</v>
      </c>
      <c r="O18" s="70"/>
      <c r="P18" s="70">
        <v>3</v>
      </c>
      <c r="Q18" s="57" t="s">
        <v>25</v>
      </c>
      <c r="R18" s="6">
        <f t="shared" si="1"/>
        <v>0</v>
      </c>
      <c r="S18" s="6">
        <f t="shared" si="2"/>
        <v>0</v>
      </c>
      <c r="T18" s="6">
        <f t="shared" si="3"/>
        <v>56</v>
      </c>
      <c r="U18" s="6">
        <f t="shared" si="4"/>
        <v>0</v>
      </c>
      <c r="V18" s="26" t="s">
        <v>115</v>
      </c>
      <c r="W18" s="6">
        <f t="shared" si="5"/>
        <v>0</v>
      </c>
      <c r="X18" s="6">
        <f t="shared" si="6"/>
        <v>0</v>
      </c>
      <c r="Y18" s="6">
        <f t="shared" si="0"/>
        <v>56</v>
      </c>
      <c r="Z18" s="6">
        <f t="shared" si="0"/>
        <v>0</v>
      </c>
      <c r="AA18" s="6">
        <f t="shared" si="0"/>
        <v>0</v>
      </c>
    </row>
    <row r="19" spans="1:27" ht="15.75" customHeight="1">
      <c r="A19" s="67" t="s">
        <v>83</v>
      </c>
      <c r="B19" s="65" t="s">
        <v>156</v>
      </c>
      <c r="C19" s="14">
        <v>3</v>
      </c>
      <c r="D19" s="68">
        <v>2</v>
      </c>
      <c r="E19" s="68"/>
      <c r="F19" s="68">
        <v>1</v>
      </c>
      <c r="G19" s="68">
        <v>1</v>
      </c>
      <c r="H19" s="68">
        <v>4</v>
      </c>
      <c r="I19" s="68"/>
      <c r="J19" s="68"/>
      <c r="K19" s="68"/>
      <c r="L19" s="68"/>
      <c r="M19" s="68"/>
      <c r="N19" s="14" t="s">
        <v>26</v>
      </c>
      <c r="O19" s="70" t="s">
        <v>46</v>
      </c>
      <c r="P19" s="70">
        <v>2</v>
      </c>
      <c r="Q19" s="57" t="s">
        <v>25</v>
      </c>
      <c r="R19" s="6">
        <f t="shared" si="1"/>
        <v>0</v>
      </c>
      <c r="S19" s="6">
        <f t="shared" si="2"/>
        <v>98</v>
      </c>
      <c r="T19" s="6">
        <f t="shared" si="3"/>
        <v>0</v>
      </c>
      <c r="U19" s="6">
        <f t="shared" si="4"/>
        <v>0</v>
      </c>
      <c r="V19" s="5" t="s">
        <v>43</v>
      </c>
      <c r="W19" s="6">
        <f t="shared" si="5"/>
        <v>0</v>
      </c>
      <c r="X19" s="6">
        <f t="shared" si="6"/>
        <v>0</v>
      </c>
      <c r="Y19" s="6">
        <f t="shared" si="0"/>
        <v>98</v>
      </c>
      <c r="Z19" s="6">
        <f t="shared" si="0"/>
        <v>0</v>
      </c>
      <c r="AA19" s="6">
        <f t="shared" si="0"/>
        <v>0</v>
      </c>
    </row>
    <row r="20" spans="1:27" ht="25.5">
      <c r="A20" s="67" t="s">
        <v>81</v>
      </c>
      <c r="B20" s="65" t="s">
        <v>157</v>
      </c>
      <c r="C20" s="14">
        <v>4</v>
      </c>
      <c r="D20" s="68"/>
      <c r="E20" s="68"/>
      <c r="F20" s="68"/>
      <c r="G20" s="68"/>
      <c r="H20" s="68"/>
      <c r="I20" s="68">
        <v>2</v>
      </c>
      <c r="J20" s="68"/>
      <c r="K20" s="68">
        <v>1</v>
      </c>
      <c r="L20" s="68">
        <v>1</v>
      </c>
      <c r="M20" s="68">
        <v>3</v>
      </c>
      <c r="N20" s="14" t="s">
        <v>28</v>
      </c>
      <c r="O20" s="70" t="s">
        <v>46</v>
      </c>
      <c r="P20" s="70">
        <v>3</v>
      </c>
      <c r="Q20" s="57" t="s">
        <v>23</v>
      </c>
      <c r="R20" s="6">
        <f t="shared" si="1"/>
        <v>0</v>
      </c>
      <c r="S20" s="6">
        <f t="shared" si="2"/>
        <v>42</v>
      </c>
      <c r="T20" s="6">
        <f t="shared" si="3"/>
        <v>0</v>
      </c>
      <c r="U20" s="6">
        <f t="shared" si="4"/>
        <v>0</v>
      </c>
      <c r="V20" s="5" t="s">
        <v>43</v>
      </c>
      <c r="W20" s="6">
        <f t="shared" si="5"/>
        <v>0</v>
      </c>
      <c r="X20" s="6">
        <f t="shared" si="6"/>
        <v>0</v>
      </c>
      <c r="Y20" s="6">
        <f t="shared" si="0"/>
        <v>42</v>
      </c>
      <c r="Z20" s="6">
        <f t="shared" si="0"/>
        <v>0</v>
      </c>
      <c r="AA20" s="6">
        <f t="shared" si="0"/>
        <v>0</v>
      </c>
    </row>
    <row r="21" spans="1:27" ht="17.25" customHeight="1">
      <c r="A21" s="67" t="s">
        <v>75</v>
      </c>
      <c r="B21" s="65" t="s">
        <v>158</v>
      </c>
      <c r="C21" s="14">
        <v>4</v>
      </c>
      <c r="D21" s="68"/>
      <c r="E21" s="68"/>
      <c r="F21" s="68"/>
      <c r="G21" s="68"/>
      <c r="H21" s="68"/>
      <c r="I21" s="68">
        <v>1</v>
      </c>
      <c r="J21" s="68">
        <v>1</v>
      </c>
      <c r="K21" s="68"/>
      <c r="L21" s="68"/>
      <c r="M21" s="68">
        <v>2</v>
      </c>
      <c r="N21" s="14" t="s">
        <v>29</v>
      </c>
      <c r="O21" s="70" t="s">
        <v>46</v>
      </c>
      <c r="P21" s="70">
        <v>2</v>
      </c>
      <c r="Q21" s="57" t="s">
        <v>24</v>
      </c>
      <c r="R21" s="6">
        <f t="shared" si="1"/>
        <v>0</v>
      </c>
      <c r="S21" s="11">
        <v>90</v>
      </c>
      <c r="T21" s="6">
        <f t="shared" si="3"/>
        <v>0</v>
      </c>
      <c r="U21" s="6">
        <f t="shared" si="4"/>
        <v>0</v>
      </c>
      <c r="V21" s="5" t="s">
        <v>43</v>
      </c>
      <c r="W21" s="6">
        <f t="shared" si="5"/>
        <v>0</v>
      </c>
      <c r="X21" s="6">
        <f t="shared" si="6"/>
        <v>0</v>
      </c>
      <c r="Y21" s="11">
        <f>IF(EXACT($O28,Y$3),3*30,0)</f>
        <v>90</v>
      </c>
      <c r="Z21" s="11">
        <f>IF(EXACT($O28,Z$3),3*30,0)</f>
        <v>0</v>
      </c>
      <c r="AA21" s="11">
        <f>IF(EXACT($O28,AA$3),3*30,0)</f>
        <v>0</v>
      </c>
    </row>
    <row r="22" spans="1:27" ht="15.75" customHeight="1">
      <c r="A22" s="67" t="s">
        <v>30</v>
      </c>
      <c r="B22" s="65" t="s">
        <v>159</v>
      </c>
      <c r="C22" s="14">
        <v>4</v>
      </c>
      <c r="D22" s="68"/>
      <c r="E22" s="68"/>
      <c r="F22" s="68"/>
      <c r="G22" s="68"/>
      <c r="H22" s="68"/>
      <c r="I22" s="68">
        <v>2</v>
      </c>
      <c r="J22" s="68">
        <v>1</v>
      </c>
      <c r="K22" s="68"/>
      <c r="L22" s="68"/>
      <c r="M22" s="68">
        <v>3</v>
      </c>
      <c r="N22" s="14" t="s">
        <v>28</v>
      </c>
      <c r="O22" s="70" t="s">
        <v>46</v>
      </c>
      <c r="P22" s="70">
        <v>3</v>
      </c>
      <c r="Q22" s="57" t="s">
        <v>23</v>
      </c>
      <c r="R22" s="6" t="e">
        <f>IF(#REF!="f",(#REF!+#REF!+#REF!+#REF!)*14+(#REF!+#REF!+#REF!+#REF!)*14,0)</f>
        <v>#REF!</v>
      </c>
      <c r="S22" s="6" t="e">
        <f>IF(#REF!="d",(#REF!+#REF!+#REF!+#REF!)*14+(#REF!+#REF!+#REF!+#REF!)*14,0)</f>
        <v>#REF!</v>
      </c>
      <c r="T22" s="6" t="e">
        <f>IF(#REF!="s",(#REF!+#REF!+#REF!+#REF!)*14+(#REF!+#REF!+#REF!+#REF!)*14,0)</f>
        <v>#REF!</v>
      </c>
      <c r="U22" s="6" t="e">
        <f>IF(#REF!="c",(#REF!+#REF!+#REF!+#REF!)*14+(#REF!+#REF!+#REF!+#REF!)*14,0)</f>
        <v>#REF!</v>
      </c>
      <c r="V22" s="5"/>
      <c r="W22" s="6">
        <f t="shared" si="5"/>
        <v>0</v>
      </c>
      <c r="X22" s="6">
        <f t="shared" si="6"/>
        <v>0</v>
      </c>
      <c r="Y22" s="6" t="e">
        <f>IF(EXACT(#REF!,Y$3),(#REF!+#REF!+#REF!+#REF!)*14+(#REF!+#REF!+#REF!+#REF!)*14,0)</f>
        <v>#REF!</v>
      </c>
      <c r="Z22" s="6" t="e">
        <f>IF(EXACT(#REF!,Z$3),(#REF!+#REF!+#REF!+#REF!)*14+(#REF!+#REF!+#REF!+#REF!)*14,0)</f>
        <v>#REF!</v>
      </c>
      <c r="AA22" s="6" t="e">
        <f>IF(EXACT(#REF!,AA$3),(#REF!+#REF!+#REF!+#REF!)*14+(#REF!+#REF!+#REF!+#REF!)*14,0)</f>
        <v>#REF!</v>
      </c>
    </row>
    <row r="23" spans="1:27" ht="18" customHeight="1">
      <c r="A23" s="67" t="s">
        <v>84</v>
      </c>
      <c r="B23" s="65" t="s">
        <v>160</v>
      </c>
      <c r="C23" s="14">
        <v>4</v>
      </c>
      <c r="D23" s="68"/>
      <c r="E23" s="68"/>
      <c r="F23" s="68"/>
      <c r="G23" s="68"/>
      <c r="H23" s="68"/>
      <c r="I23" s="68">
        <v>3</v>
      </c>
      <c r="J23" s="68"/>
      <c r="K23" s="68">
        <v>2</v>
      </c>
      <c r="L23" s="68"/>
      <c r="M23" s="68">
        <v>5</v>
      </c>
      <c r="N23" s="14" t="s">
        <v>28</v>
      </c>
      <c r="O23" s="70" t="s">
        <v>46</v>
      </c>
      <c r="P23" s="70">
        <v>4</v>
      </c>
      <c r="Q23" s="57" t="s">
        <v>23</v>
      </c>
      <c r="R23" s="6">
        <f>IF($Q29="f",($D29+$E29+$F29+$G29)*14+($I29+$J29+$K29+$L29)*14,0)</f>
        <v>0</v>
      </c>
      <c r="S23" s="6">
        <f>IF($Q29="d",($D29+$E29+$F29+$G29)*14+($I29+$J29+$K29+$L29)*14,0)</f>
        <v>0</v>
      </c>
      <c r="T23" s="6">
        <f>IF($Q29="s",($D29+$E29+$F29+$G29)*14+($I29+$J29+$K29+$L29)*14,0)</f>
        <v>0</v>
      </c>
      <c r="U23" s="6">
        <f>IF($Q29="c",($D29+$E29+$F29+$G29)*14+($I29+$J29+$K29+$L29)*14,0)</f>
        <v>0</v>
      </c>
      <c r="V23" s="5" t="s">
        <v>18</v>
      </c>
      <c r="W23" s="6">
        <f t="shared" si="5"/>
        <v>0</v>
      </c>
      <c r="X23" s="6">
        <f>IF(V23="f",SUM(D29,E29,F29,G29,I29,J29,K29,L29)*14,0)</f>
        <v>56</v>
      </c>
      <c r="Y23" s="6">
        <f aca="true" t="shared" si="7" ref="Y23:AA25">IF(EXACT($O29,Y$3),($D29+$E29+$F29+$G29)*14+($I29+$J29+$K29+$L29)*14,0)</f>
        <v>0</v>
      </c>
      <c r="Z23" s="6">
        <f t="shared" si="7"/>
        <v>0</v>
      </c>
      <c r="AA23" s="6">
        <f t="shared" si="7"/>
        <v>0</v>
      </c>
    </row>
    <row r="24" spans="1:27" ht="25.5">
      <c r="A24" s="67" t="s">
        <v>127</v>
      </c>
      <c r="B24" s="65" t="s">
        <v>161</v>
      </c>
      <c r="C24" s="14">
        <v>4</v>
      </c>
      <c r="D24" s="68"/>
      <c r="E24" s="68"/>
      <c r="F24" s="68"/>
      <c r="G24" s="68"/>
      <c r="H24" s="68"/>
      <c r="I24" s="68">
        <v>2</v>
      </c>
      <c r="J24" s="68"/>
      <c r="K24" s="68">
        <v>2</v>
      </c>
      <c r="L24" s="68"/>
      <c r="M24" s="68">
        <v>4</v>
      </c>
      <c r="N24" s="14" t="s">
        <v>29</v>
      </c>
      <c r="O24" s="70" t="s">
        <v>46</v>
      </c>
      <c r="P24" s="70">
        <v>3</v>
      </c>
      <c r="Q24" s="57" t="s">
        <v>25</v>
      </c>
      <c r="R24" s="6">
        <f>IF($Q30="f",($D30+$E30+$F30+$G30)*14+($I30+$J30+$K30+$L30)*14,0)</f>
        <v>0</v>
      </c>
      <c r="S24" s="6">
        <f>IF($Q30="d",($D30+$E30+$F30+$G30)*14+($I30+$J30+$K30+$L30)*14,0)</f>
        <v>0</v>
      </c>
      <c r="T24" s="6">
        <f>IF($Q30="s",($D30+$E30+$F30+$G30)*14+($I30+$J30+$K30+$L30)*14,0)</f>
        <v>0</v>
      </c>
      <c r="U24" s="6">
        <f>IF($Q30="c",($D30+$E30+$F30+$G30)*14+($I30+$J30+$K30+$L30)*14,0)</f>
        <v>0</v>
      </c>
      <c r="V24" s="5" t="s">
        <v>18</v>
      </c>
      <c r="W24" s="6">
        <f t="shared" si="5"/>
        <v>0</v>
      </c>
      <c r="X24" s="6">
        <f>IF(V24="f",SUM(D30,E30,F30,G30,I30,J30,K30,L30)*14,0)</f>
        <v>56</v>
      </c>
      <c r="Y24" s="6">
        <f t="shared" si="7"/>
        <v>0</v>
      </c>
      <c r="Z24" s="6">
        <f t="shared" si="7"/>
        <v>0</v>
      </c>
      <c r="AA24" s="6">
        <f t="shared" si="7"/>
        <v>0</v>
      </c>
    </row>
    <row r="25" spans="1:27" ht="15" customHeight="1">
      <c r="A25" s="67" t="s">
        <v>126</v>
      </c>
      <c r="B25" s="65" t="s">
        <v>162</v>
      </c>
      <c r="C25" s="14">
        <v>4</v>
      </c>
      <c r="D25" s="68"/>
      <c r="E25" s="68"/>
      <c r="F25" s="68"/>
      <c r="G25" s="68"/>
      <c r="H25" s="68"/>
      <c r="I25" s="68">
        <v>2</v>
      </c>
      <c r="J25" s="68"/>
      <c r="K25" s="68">
        <v>2</v>
      </c>
      <c r="L25" s="68"/>
      <c r="M25" s="68">
        <v>4</v>
      </c>
      <c r="N25" s="14" t="s">
        <v>29</v>
      </c>
      <c r="O25" s="70" t="s">
        <v>46</v>
      </c>
      <c r="P25" s="70">
        <v>3</v>
      </c>
      <c r="Q25" s="57" t="s">
        <v>25</v>
      </c>
      <c r="R25" s="6">
        <f>IF($Q31="f",($D31+$E31+$F31+$G31)*14+($I31+$J31+$K31+$L31)*14,0)</f>
        <v>0</v>
      </c>
      <c r="S25" s="6">
        <f>IF($Q31="d",($D31+$E31+$F31+$G31)*14+($I31+$J31+$K31+$L31)*14,0)</f>
        <v>0</v>
      </c>
      <c r="T25" s="6">
        <f>IF($Q31="s",($D31+$E31+$F31+$G31)*14+($I31+$J31+$K31+$L31)*14,0)</f>
        <v>0</v>
      </c>
      <c r="U25" s="6">
        <f>IF($Q31="c",($D31+$E31+$F31+$G31)*14+($I31+$J31+$K31+$L31)*14,0)</f>
        <v>0</v>
      </c>
      <c r="V25" s="5"/>
      <c r="W25" s="6">
        <f t="shared" si="5"/>
        <v>0</v>
      </c>
      <c r="X25" s="6">
        <f t="shared" si="6"/>
        <v>0</v>
      </c>
      <c r="Y25" s="6">
        <f t="shared" si="7"/>
        <v>0</v>
      </c>
      <c r="Z25" s="6">
        <f t="shared" si="7"/>
        <v>0</v>
      </c>
      <c r="AA25" s="6">
        <f t="shared" si="7"/>
        <v>0</v>
      </c>
    </row>
    <row r="26" spans="1:27" ht="15.75" customHeight="1">
      <c r="A26" s="67" t="s">
        <v>85</v>
      </c>
      <c r="B26" s="65" t="s">
        <v>163</v>
      </c>
      <c r="C26" s="14">
        <v>4</v>
      </c>
      <c r="D26" s="68"/>
      <c r="E26" s="68"/>
      <c r="F26" s="68"/>
      <c r="G26" s="68"/>
      <c r="H26" s="68"/>
      <c r="I26" s="68">
        <v>3</v>
      </c>
      <c r="J26" s="68">
        <v>2</v>
      </c>
      <c r="K26" s="68">
        <v>2</v>
      </c>
      <c r="L26" s="68"/>
      <c r="M26" s="68">
        <v>6</v>
      </c>
      <c r="N26" s="14" t="s">
        <v>28</v>
      </c>
      <c r="O26" s="70" t="s">
        <v>46</v>
      </c>
      <c r="P26" s="70">
        <v>4</v>
      </c>
      <c r="Q26" s="57" t="s">
        <v>23</v>
      </c>
      <c r="R26" s="7" t="e">
        <f>SUM(R4:R10,R12:R17,R19:R25)</f>
        <v>#REF!</v>
      </c>
      <c r="S26" s="7" t="e">
        <f>SUM(S4:S10,S12:S17,S19:S25)</f>
        <v>#REF!</v>
      </c>
      <c r="T26" s="7" t="e">
        <f>SUM(T4:T10,T12:T17,T19:T25)</f>
        <v>#REF!</v>
      </c>
      <c r="U26" s="7" t="e">
        <f>SUM(U4:U10,U12:U17,U19:U25)</f>
        <v>#REF!</v>
      </c>
      <c r="V26" s="7"/>
      <c r="W26" s="7">
        <f>SUM(W4:W10,W12:W17,W19:W25)</f>
        <v>112</v>
      </c>
      <c r="X26" s="7">
        <f>SUM(X4:X10,X12:X17,X19:X25)</f>
        <v>112</v>
      </c>
      <c r="Y26" s="7" t="e">
        <f>SUM(Y4:Y10,Y12:Y17,Y19:Y25)</f>
        <v>#REF!</v>
      </c>
      <c r="Z26" s="7" t="e">
        <f>SUM(Z4:Z10,Z12:Z17,Z19:Z25)</f>
        <v>#REF!</v>
      </c>
      <c r="AA26" s="7" t="e">
        <f>SUM(AA4:AA10,AA12:AA17,AA19:AA25)</f>
        <v>#REF!</v>
      </c>
    </row>
    <row r="27" spans="1:17" ht="25.5">
      <c r="A27" s="67" t="s">
        <v>86</v>
      </c>
      <c r="B27" s="65" t="s">
        <v>164</v>
      </c>
      <c r="C27" s="14">
        <v>4</v>
      </c>
      <c r="D27" s="68"/>
      <c r="E27" s="68"/>
      <c r="F27" s="68"/>
      <c r="G27" s="68"/>
      <c r="H27" s="68"/>
      <c r="I27" s="68">
        <v>2</v>
      </c>
      <c r="J27" s="68">
        <v>1</v>
      </c>
      <c r="K27" s="68"/>
      <c r="L27" s="68"/>
      <c r="M27" s="68">
        <v>4</v>
      </c>
      <c r="N27" s="14" t="s">
        <v>28</v>
      </c>
      <c r="O27" s="70" t="s">
        <v>46</v>
      </c>
      <c r="P27" s="70">
        <v>3</v>
      </c>
      <c r="Q27" s="57" t="s">
        <v>23</v>
      </c>
    </row>
    <row r="28" spans="1:17" ht="25.5">
      <c r="A28" s="72" t="s">
        <v>87</v>
      </c>
      <c r="B28" s="65" t="s">
        <v>165</v>
      </c>
      <c r="C28" s="14">
        <v>4</v>
      </c>
      <c r="D28" s="68"/>
      <c r="E28" s="68"/>
      <c r="F28" s="68"/>
      <c r="G28" s="68"/>
      <c r="H28" s="68"/>
      <c r="I28" s="68"/>
      <c r="J28" s="68"/>
      <c r="K28" s="68"/>
      <c r="L28" s="68"/>
      <c r="M28" s="68">
        <v>3</v>
      </c>
      <c r="N28" s="14" t="s">
        <v>29</v>
      </c>
      <c r="O28" s="70" t="s">
        <v>46</v>
      </c>
      <c r="P28" s="70"/>
      <c r="Q28" s="57" t="s">
        <v>23</v>
      </c>
    </row>
    <row r="29" spans="1:17" ht="12.75">
      <c r="A29" s="67" t="s">
        <v>50</v>
      </c>
      <c r="B29" s="65"/>
      <c r="C29" s="14">
        <v>3</v>
      </c>
      <c r="D29" s="68">
        <v>2</v>
      </c>
      <c r="E29" s="68">
        <v>2</v>
      </c>
      <c r="F29" s="68"/>
      <c r="G29" s="68"/>
      <c r="H29" s="68"/>
      <c r="I29" s="68"/>
      <c r="J29" s="68"/>
      <c r="K29" s="68"/>
      <c r="L29" s="68"/>
      <c r="M29" s="68"/>
      <c r="N29" s="58" t="s">
        <v>27</v>
      </c>
      <c r="O29" s="73"/>
      <c r="P29" s="56"/>
      <c r="Q29" s="57"/>
    </row>
    <row r="30" spans="1:17" ht="12.75">
      <c r="A30" s="69" t="s">
        <v>51</v>
      </c>
      <c r="B30" s="14"/>
      <c r="C30" s="14">
        <v>4</v>
      </c>
      <c r="D30" s="14"/>
      <c r="E30" s="14"/>
      <c r="F30" s="14"/>
      <c r="G30" s="14"/>
      <c r="H30" s="14"/>
      <c r="I30" s="14">
        <v>2</v>
      </c>
      <c r="J30" s="14">
        <v>2</v>
      </c>
      <c r="K30" s="14"/>
      <c r="L30" s="14"/>
      <c r="M30" s="14"/>
      <c r="N30" s="14" t="s">
        <v>28</v>
      </c>
      <c r="O30" s="73"/>
      <c r="P30" s="56"/>
      <c r="Q30" s="57"/>
    </row>
    <row r="31" spans="1:17" ht="12.75">
      <c r="A31" s="59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73"/>
      <c r="P31" s="73"/>
      <c r="Q31" s="64"/>
    </row>
    <row r="32" spans="1:17" ht="12.75">
      <c r="A32" s="59"/>
      <c r="B32" s="64"/>
      <c r="C32" s="64"/>
      <c r="D32" s="66">
        <f>SUM(D11:D17,D19:D24,D26:D28)</f>
        <v>15</v>
      </c>
      <c r="E32" s="66">
        <f aca="true" t="shared" si="8" ref="E32:M32">SUM(E11:E17,E19:E24,E26:E28)</f>
        <v>5</v>
      </c>
      <c r="F32" s="66">
        <f t="shared" si="8"/>
        <v>7</v>
      </c>
      <c r="G32" s="66">
        <f t="shared" si="8"/>
        <v>1</v>
      </c>
      <c r="H32" s="66">
        <f t="shared" si="8"/>
        <v>30</v>
      </c>
      <c r="I32" s="66">
        <f t="shared" si="8"/>
        <v>15</v>
      </c>
      <c r="J32" s="66">
        <f t="shared" si="8"/>
        <v>5</v>
      </c>
      <c r="K32" s="66">
        <f t="shared" si="8"/>
        <v>7</v>
      </c>
      <c r="L32" s="66">
        <f t="shared" si="8"/>
        <v>1</v>
      </c>
      <c r="M32" s="66">
        <f t="shared" si="8"/>
        <v>30</v>
      </c>
      <c r="N32" s="61"/>
      <c r="O32" s="61"/>
      <c r="P32" s="61">
        <f>SUM(P11:P17,P19:P24,P26:P31)</f>
        <v>44</v>
      </c>
      <c r="Q32" s="61"/>
    </row>
    <row r="33" spans="1:17" ht="12.75">
      <c r="A33" s="62"/>
      <c r="B33" s="62"/>
      <c r="C33" s="59"/>
      <c r="D33" s="62"/>
      <c r="E33" s="60">
        <f>SUM(D32:G32)</f>
        <v>28</v>
      </c>
      <c r="F33" s="62"/>
      <c r="G33" s="62"/>
      <c r="H33" s="62"/>
      <c r="I33" s="62"/>
      <c r="J33" s="60">
        <f>SUM(I32:L32)</f>
        <v>28</v>
      </c>
      <c r="K33" s="62"/>
      <c r="L33" s="62"/>
      <c r="M33" s="62"/>
      <c r="N33" s="59"/>
      <c r="O33" s="63"/>
      <c r="P33" s="63"/>
      <c r="Q33" s="64"/>
    </row>
    <row r="34" spans="1:17" ht="12.75">
      <c r="A34" s="62"/>
      <c r="B34" s="62"/>
      <c r="C34" s="59"/>
      <c r="D34" s="59"/>
      <c r="E34" s="59"/>
      <c r="F34" s="59"/>
      <c r="G34" s="59"/>
      <c r="H34" s="60"/>
      <c r="I34" s="62"/>
      <c r="J34" s="59"/>
      <c r="K34" s="59"/>
      <c r="L34" s="59"/>
      <c r="M34" s="60"/>
      <c r="N34" s="62"/>
      <c r="O34" s="63"/>
      <c r="P34" s="63"/>
      <c r="Q34" s="64"/>
    </row>
    <row r="36" ht="12.75">
      <c r="A36" s="2" t="s">
        <v>200</v>
      </c>
    </row>
    <row r="37" ht="12.75">
      <c r="A37" t="s">
        <v>201</v>
      </c>
    </row>
    <row r="38" ht="12.75">
      <c r="A38" t="s">
        <v>202</v>
      </c>
    </row>
    <row r="40" spans="1:12" ht="15.75">
      <c r="A40" s="30" t="s">
        <v>215</v>
      </c>
      <c r="B40" s="31"/>
      <c r="C40" s="32"/>
      <c r="D40" s="34"/>
      <c r="E40" s="34"/>
      <c r="F40" s="34"/>
      <c r="G40" s="35"/>
      <c r="I40" s="32"/>
      <c r="K40" s="32"/>
      <c r="L40" s="36" t="s">
        <v>216</v>
      </c>
    </row>
    <row r="41" spans="1:12" ht="15.75">
      <c r="A41" s="32"/>
      <c r="B41" s="31"/>
      <c r="C41" s="32"/>
      <c r="D41" s="34"/>
      <c r="E41" s="34"/>
      <c r="F41" s="34"/>
      <c r="G41" s="37"/>
      <c r="H41" s="32"/>
      <c r="I41" s="32"/>
      <c r="J41" s="32"/>
      <c r="K41" s="34"/>
      <c r="L41" s="34"/>
    </row>
    <row r="42" spans="1:12" ht="15.75">
      <c r="A42" s="32" t="s">
        <v>217</v>
      </c>
      <c r="B42" s="31"/>
      <c r="C42" s="32"/>
      <c r="D42" s="32"/>
      <c r="F42" s="32"/>
      <c r="G42" s="32" t="s">
        <v>218</v>
      </c>
      <c r="H42" s="32"/>
      <c r="I42" s="32"/>
      <c r="J42" s="32"/>
      <c r="K42" s="32"/>
      <c r="L42" s="32"/>
    </row>
  </sheetData>
  <mergeCells count="1">
    <mergeCell ref="A4:I4"/>
  </mergeCells>
  <printOptions horizontalCentered="1" verticalCentered="1"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  <ignoredErrors>
    <ignoredError sqref="Y21 Z21:AA21 X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4"/>
  <sheetViews>
    <sheetView workbookViewId="0" topLeftCell="A1">
      <selection activeCell="A4" sqref="A4:E4"/>
    </sheetView>
  </sheetViews>
  <sheetFormatPr defaultColWidth="9.140625" defaultRowHeight="12.75"/>
  <cols>
    <col min="1" max="1" width="34.421875" style="0" customWidth="1"/>
    <col min="2" max="2" width="6.8515625" style="0" customWidth="1"/>
    <col min="3" max="3" width="5.57421875" style="0" hidden="1" customWidth="1"/>
    <col min="4" max="4" width="3.7109375" style="0" customWidth="1"/>
    <col min="5" max="5" width="3.28125" style="0" customWidth="1"/>
    <col min="6" max="6" width="2.57421875" style="0" customWidth="1"/>
    <col min="7" max="7" width="2.8515625" style="0" customWidth="1"/>
    <col min="8" max="8" width="3.7109375" style="0" customWidth="1"/>
    <col min="9" max="9" width="3.57421875" style="0" customWidth="1"/>
    <col min="10" max="10" width="2.7109375" style="0" customWidth="1"/>
    <col min="11" max="11" width="3.421875" style="0" customWidth="1"/>
    <col min="12" max="12" width="3.28125" style="0" customWidth="1"/>
    <col min="13" max="13" width="4.7109375" style="0" customWidth="1"/>
    <col min="14" max="14" width="2.7109375" style="0" customWidth="1"/>
    <col min="15" max="15" width="0" style="1" hidden="1" customWidth="1"/>
    <col min="16" max="16" width="6.7109375" style="1" customWidth="1"/>
    <col min="17" max="17" width="3.00390625" style="0" customWidth="1"/>
    <col min="18" max="18" width="6.421875" style="0" hidden="1" customWidth="1"/>
    <col min="19" max="19" width="6.28125" style="0" hidden="1" customWidth="1"/>
    <col min="20" max="20" width="5.7109375" style="0" hidden="1" customWidth="1"/>
    <col min="21" max="21" width="6.140625" style="0" hidden="1" customWidth="1"/>
    <col min="22" max="22" width="5.140625" style="0" hidden="1" customWidth="1"/>
    <col min="23" max="24" width="5.00390625" style="0" hidden="1" customWidth="1"/>
    <col min="25" max="25" width="5.28125" style="0" hidden="1" customWidth="1"/>
    <col min="26" max="26" width="4.57421875" style="0" hidden="1" customWidth="1"/>
    <col min="27" max="27" width="4.8515625" style="0" hidden="1" customWidth="1"/>
  </cols>
  <sheetData>
    <row r="1" spans="1:12" ht="15.75">
      <c r="A1" s="30" t="s">
        <v>208</v>
      </c>
      <c r="B1" s="31"/>
      <c r="C1" s="32"/>
      <c r="D1" s="32"/>
      <c r="E1" s="32"/>
      <c r="F1" s="30"/>
      <c r="G1" s="32"/>
      <c r="H1" s="32"/>
      <c r="I1" s="32"/>
      <c r="J1" s="30"/>
      <c r="K1" s="30"/>
      <c r="L1" s="30"/>
    </row>
    <row r="2" spans="1:12" ht="15.75">
      <c r="A2" s="30" t="s">
        <v>209</v>
      </c>
      <c r="B2" s="31"/>
      <c r="C2" s="32"/>
      <c r="D2" s="32"/>
      <c r="E2" s="32"/>
      <c r="G2" s="32"/>
      <c r="I2" s="30" t="s">
        <v>210</v>
      </c>
      <c r="J2" s="32"/>
      <c r="K2" s="32"/>
      <c r="L2" s="32"/>
    </row>
    <row r="3" spans="1:12" ht="15.75">
      <c r="A3" s="32" t="s">
        <v>211</v>
      </c>
      <c r="B3" s="31"/>
      <c r="C3" s="32"/>
      <c r="D3" s="33"/>
      <c r="F3" s="32"/>
      <c r="G3" s="32" t="s">
        <v>212</v>
      </c>
      <c r="H3" s="32"/>
      <c r="I3" s="32"/>
      <c r="J3" s="32"/>
      <c r="K3" s="32"/>
      <c r="L3" s="32"/>
    </row>
    <row r="4" spans="1:12" ht="15.75">
      <c r="A4" s="81" t="s">
        <v>219</v>
      </c>
      <c r="B4" s="82"/>
      <c r="C4" s="82"/>
      <c r="D4" s="82"/>
      <c r="E4" s="82"/>
      <c r="F4" s="32"/>
      <c r="G4" s="32"/>
      <c r="H4" s="32"/>
      <c r="I4" s="32"/>
      <c r="J4" s="32"/>
      <c r="K4" s="32"/>
      <c r="L4" s="32"/>
    </row>
    <row r="5" spans="1:12" ht="15.75">
      <c r="A5" s="32" t="s">
        <v>213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.75">
      <c r="A6" s="32" t="s">
        <v>214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</row>
    <row r="8" spans="1:21" ht="12.75">
      <c r="A8" s="2"/>
      <c r="B8" s="2"/>
      <c r="C8" s="2"/>
      <c r="D8" s="2"/>
      <c r="E8" s="2"/>
      <c r="F8" s="2" t="s">
        <v>113</v>
      </c>
      <c r="G8" s="2"/>
      <c r="H8" s="2"/>
      <c r="I8" s="2"/>
      <c r="J8" s="2"/>
      <c r="K8" s="2"/>
      <c r="L8" s="2"/>
      <c r="M8" s="2"/>
      <c r="N8" s="2"/>
      <c r="O8" s="3"/>
      <c r="P8" s="3"/>
      <c r="Q8" s="4"/>
      <c r="R8" s="2"/>
      <c r="S8" s="2"/>
      <c r="T8" s="2"/>
      <c r="U8" s="2"/>
    </row>
    <row r="9" ht="12.75">
      <c r="Q9" s="5"/>
    </row>
    <row r="10" spans="1:27" ht="12.75">
      <c r="A10" s="4" t="s">
        <v>0</v>
      </c>
      <c r="B10" s="4" t="s">
        <v>207</v>
      </c>
      <c r="C10" s="29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28"/>
      <c r="P10" s="80" t="s">
        <v>220</v>
      </c>
      <c r="Q10" s="4" t="s">
        <v>17</v>
      </c>
      <c r="R10" s="8" t="s">
        <v>20</v>
      </c>
      <c r="S10" s="8" t="s">
        <v>19</v>
      </c>
      <c r="T10" s="8" t="s">
        <v>21</v>
      </c>
      <c r="U10" s="8" t="s">
        <v>22</v>
      </c>
      <c r="V10" s="8" t="s">
        <v>42</v>
      </c>
      <c r="W10" s="8" t="s">
        <v>40</v>
      </c>
      <c r="X10" s="8" t="s">
        <v>44</v>
      </c>
      <c r="Y10" s="15" t="s">
        <v>46</v>
      </c>
      <c r="Z10" s="15" t="s">
        <v>47</v>
      </c>
      <c r="AA10" s="15" t="s">
        <v>45</v>
      </c>
    </row>
    <row r="11" spans="1:27" ht="12.75">
      <c r="A11" s="67" t="s">
        <v>98</v>
      </c>
      <c r="B11" s="65" t="s">
        <v>166</v>
      </c>
      <c r="C11" s="14">
        <v>5</v>
      </c>
      <c r="D11" s="14">
        <v>3</v>
      </c>
      <c r="E11" s="14"/>
      <c r="F11" s="14">
        <v>2</v>
      </c>
      <c r="G11" s="14"/>
      <c r="H11" s="14">
        <v>6</v>
      </c>
      <c r="I11" s="14"/>
      <c r="J11" s="14"/>
      <c r="K11" s="14"/>
      <c r="L11" s="14"/>
      <c r="M11" s="14"/>
      <c r="N11" s="14" t="s">
        <v>31</v>
      </c>
      <c r="O11" s="70" t="s">
        <v>46</v>
      </c>
      <c r="P11" s="70">
        <v>4</v>
      </c>
      <c r="Q11" s="57" t="s">
        <v>23</v>
      </c>
      <c r="R11" s="6">
        <f>IF($Q11="f",($D11+$E11+$F11+$G11)*14+($I11+$J11+$K11+$L11)*14,0)</f>
        <v>0</v>
      </c>
      <c r="S11" s="6">
        <f>IF($Q11="d",($D11+$E11+$F11+$G11)*14+($I11+$J11+$K11+$L11)*14,0)</f>
        <v>70</v>
      </c>
      <c r="T11" s="6">
        <f>IF($Q11="s",($D11+$E11+$F11+$G11)*14+($I11+$J11+$K11+$L11)*14,0)</f>
        <v>0</v>
      </c>
      <c r="U11" s="6">
        <f>IF($Q11="c",($D11+$E11+$F11+$G11)*14+($I11+$J11+$K11+$L11)*14,0)</f>
        <v>0</v>
      </c>
      <c r="V11" s="5" t="s">
        <v>43</v>
      </c>
      <c r="W11" s="6">
        <f>IF(V11="o",SUM(R11,S11,T11,U11,),0)</f>
        <v>0</v>
      </c>
      <c r="X11" s="6">
        <f>IF(V11="f",SUM(S11,T11,U11,V11,),0)</f>
        <v>0</v>
      </c>
      <c r="Y11" s="6">
        <f>IF(EXACT($O11,Y$10),($D11+$E11+$F11+$G11)*14+($I11+$J11+$K11+$L11)*14,0)</f>
        <v>70</v>
      </c>
      <c r="Z11" s="6">
        <f>IF(EXACT($O11,Z$10),($D11+$E11+$F11+$G11)*14+($I11+$J11+$K11+$L11)*14,0)</f>
        <v>0</v>
      </c>
      <c r="AA11" s="6">
        <f>IF(EXACT($O11,AA$10),($D11+$E11+$F11+$G11)*14+($I11+$J11+$K11+$L11)*14,0)</f>
        <v>0</v>
      </c>
    </row>
    <row r="12" spans="1:27" ht="12.75">
      <c r="A12" s="67" t="s">
        <v>89</v>
      </c>
      <c r="B12" s="65" t="s">
        <v>167</v>
      </c>
      <c r="C12" s="14">
        <v>5</v>
      </c>
      <c r="D12" s="14">
        <v>3</v>
      </c>
      <c r="E12" s="14">
        <v>2</v>
      </c>
      <c r="F12" s="14">
        <v>2</v>
      </c>
      <c r="G12" s="14"/>
      <c r="H12" s="14">
        <v>7</v>
      </c>
      <c r="I12" s="14"/>
      <c r="J12" s="14"/>
      <c r="K12" s="14"/>
      <c r="L12" s="14"/>
      <c r="M12" s="14"/>
      <c r="N12" s="14" t="s">
        <v>31</v>
      </c>
      <c r="O12" s="70" t="s">
        <v>46</v>
      </c>
      <c r="P12" s="70">
        <v>4</v>
      </c>
      <c r="Q12" s="57" t="s">
        <v>23</v>
      </c>
      <c r="R12" s="6">
        <f aca="true" t="shared" si="0" ref="R12:R30">IF($Q12="f",($D12+$E12+$F12+$G12)*14+($I12+$J12+$K12+$L12)*14,0)</f>
        <v>0</v>
      </c>
      <c r="S12" s="6">
        <f aca="true" t="shared" si="1" ref="S12:S30">IF($Q12="d",($D12+$E12+$F12+$G12)*14+($I12+$J12+$K12+$L12)*14,0)</f>
        <v>98</v>
      </c>
      <c r="T12" s="6">
        <f aca="true" t="shared" si="2" ref="T12:T30">IF($Q12="s",($D12+$E12+$F12+$G12)*14+($I12+$J12+$K12+$L12)*14,0)</f>
        <v>0</v>
      </c>
      <c r="U12" s="6">
        <f aca="true" t="shared" si="3" ref="U12:U30">IF($Q12="c",($D12+$E12+$F12+$G12)*14+($I12+$J12+$K12+$L12)*14,0)</f>
        <v>0</v>
      </c>
      <c r="V12" s="5" t="s">
        <v>43</v>
      </c>
      <c r="W12" s="6">
        <f aca="true" t="shared" si="4" ref="W12:W30">IF(V12="o",SUM(R12,S12,T12,U12,),0)</f>
        <v>0</v>
      </c>
      <c r="X12" s="6">
        <f aca="true" t="shared" si="5" ref="X12:X30">IF(V12="f",SUM(S12,T12,U12,V12,),0)</f>
        <v>0</v>
      </c>
      <c r="Y12" s="6">
        <f aca="true" t="shared" si="6" ref="Y12:AA30">IF(EXACT($O12,Y$10),($D12+$E12+$F12+$G12)*14+($I12+$J12+$K12+$L12)*14,0)</f>
        <v>98</v>
      </c>
      <c r="Z12" s="6">
        <f t="shared" si="6"/>
        <v>0</v>
      </c>
      <c r="AA12" s="6">
        <f t="shared" si="6"/>
        <v>0</v>
      </c>
    </row>
    <row r="13" spans="1:27" ht="12.75">
      <c r="A13" s="67" t="s">
        <v>88</v>
      </c>
      <c r="B13" s="65" t="s">
        <v>168</v>
      </c>
      <c r="C13" s="14">
        <v>5</v>
      </c>
      <c r="D13" s="14">
        <v>2</v>
      </c>
      <c r="E13" s="14">
        <v>1</v>
      </c>
      <c r="F13" s="14"/>
      <c r="G13" s="14"/>
      <c r="H13" s="14">
        <v>3</v>
      </c>
      <c r="I13" s="14"/>
      <c r="J13" s="14"/>
      <c r="K13" s="14"/>
      <c r="L13" s="14"/>
      <c r="M13" s="14"/>
      <c r="N13" s="14" t="s">
        <v>49</v>
      </c>
      <c r="O13" s="70"/>
      <c r="P13" s="70">
        <v>2</v>
      </c>
      <c r="Q13" s="57" t="s">
        <v>25</v>
      </c>
      <c r="R13" s="6">
        <f t="shared" si="0"/>
        <v>0</v>
      </c>
      <c r="S13" s="6">
        <f t="shared" si="1"/>
        <v>0</v>
      </c>
      <c r="T13" s="6">
        <f t="shared" si="2"/>
        <v>42</v>
      </c>
      <c r="U13" s="6">
        <f t="shared" si="3"/>
        <v>0</v>
      </c>
      <c r="V13" s="5" t="s">
        <v>43</v>
      </c>
      <c r="W13" s="6">
        <f t="shared" si="4"/>
        <v>0</v>
      </c>
      <c r="X13" s="6">
        <f t="shared" si="5"/>
        <v>0</v>
      </c>
      <c r="Y13" s="6">
        <f t="shared" si="6"/>
        <v>0</v>
      </c>
      <c r="Z13" s="6">
        <f t="shared" si="6"/>
        <v>0</v>
      </c>
      <c r="AA13" s="6">
        <f t="shared" si="6"/>
        <v>0</v>
      </c>
    </row>
    <row r="14" spans="1:27" ht="12.75">
      <c r="A14" s="67" t="s">
        <v>97</v>
      </c>
      <c r="B14" s="65" t="s">
        <v>169</v>
      </c>
      <c r="C14" s="14">
        <v>5</v>
      </c>
      <c r="D14" s="14">
        <v>2</v>
      </c>
      <c r="E14" s="14"/>
      <c r="F14" s="14">
        <v>2</v>
      </c>
      <c r="G14" s="14"/>
      <c r="H14" s="14">
        <v>4</v>
      </c>
      <c r="I14" s="14"/>
      <c r="J14" s="14"/>
      <c r="K14" s="14"/>
      <c r="L14" s="14"/>
      <c r="M14" s="14"/>
      <c r="N14" s="14" t="s">
        <v>31</v>
      </c>
      <c r="O14" s="70" t="s">
        <v>46</v>
      </c>
      <c r="P14" s="70">
        <v>4</v>
      </c>
      <c r="Q14" s="57" t="s">
        <v>23</v>
      </c>
      <c r="R14" s="6">
        <f t="shared" si="0"/>
        <v>0</v>
      </c>
      <c r="S14" s="6">
        <f t="shared" si="1"/>
        <v>56</v>
      </c>
      <c r="T14" s="6">
        <f t="shared" si="2"/>
        <v>0</v>
      </c>
      <c r="U14" s="6">
        <f t="shared" si="3"/>
        <v>0</v>
      </c>
      <c r="V14" s="5" t="s">
        <v>43</v>
      </c>
      <c r="W14" s="6">
        <f t="shared" si="4"/>
        <v>0</v>
      </c>
      <c r="X14" s="6">
        <f t="shared" si="5"/>
        <v>0</v>
      </c>
      <c r="Y14" s="6">
        <f t="shared" si="6"/>
        <v>56</v>
      </c>
      <c r="Z14" s="6">
        <f t="shared" si="6"/>
        <v>0</v>
      </c>
      <c r="AA14" s="6">
        <f t="shared" si="6"/>
        <v>0</v>
      </c>
    </row>
    <row r="15" spans="1:27" ht="12.75">
      <c r="A15" s="67" t="s">
        <v>94</v>
      </c>
      <c r="B15" s="65" t="s">
        <v>170</v>
      </c>
      <c r="C15" s="14">
        <v>5</v>
      </c>
      <c r="D15" s="14">
        <v>2</v>
      </c>
      <c r="E15" s="14">
        <v>1</v>
      </c>
      <c r="F15" s="14"/>
      <c r="G15" s="14"/>
      <c r="H15" s="14">
        <v>4</v>
      </c>
      <c r="I15" s="14"/>
      <c r="J15" s="14"/>
      <c r="K15" s="14"/>
      <c r="L15" s="14"/>
      <c r="M15" s="14"/>
      <c r="N15" s="14" t="s">
        <v>31</v>
      </c>
      <c r="O15" s="70" t="s">
        <v>46</v>
      </c>
      <c r="P15" s="70">
        <v>2</v>
      </c>
      <c r="Q15" s="57" t="s">
        <v>23</v>
      </c>
      <c r="R15" s="6">
        <f t="shared" si="0"/>
        <v>0</v>
      </c>
      <c r="S15" s="6">
        <f t="shared" si="1"/>
        <v>42</v>
      </c>
      <c r="T15" s="6">
        <f t="shared" si="2"/>
        <v>0</v>
      </c>
      <c r="U15" s="6">
        <f t="shared" si="3"/>
        <v>0</v>
      </c>
      <c r="V15" s="5" t="s">
        <v>43</v>
      </c>
      <c r="W15" s="6">
        <f t="shared" si="4"/>
        <v>0</v>
      </c>
      <c r="X15" s="6">
        <f t="shared" si="5"/>
        <v>0</v>
      </c>
      <c r="Y15" s="6">
        <f t="shared" si="6"/>
        <v>42</v>
      </c>
      <c r="Z15" s="6">
        <f t="shared" si="6"/>
        <v>0</v>
      </c>
      <c r="AA15" s="6">
        <f t="shared" si="6"/>
        <v>0</v>
      </c>
    </row>
    <row r="16" spans="1:27" ht="12.75">
      <c r="A16" s="67" t="s">
        <v>92</v>
      </c>
      <c r="B16" s="65" t="s">
        <v>171</v>
      </c>
      <c r="C16" s="14">
        <v>5</v>
      </c>
      <c r="D16" s="14">
        <v>3</v>
      </c>
      <c r="E16" s="14">
        <v>2</v>
      </c>
      <c r="F16" s="14">
        <v>1</v>
      </c>
      <c r="G16" s="14"/>
      <c r="H16" s="14">
        <v>6</v>
      </c>
      <c r="I16" s="14"/>
      <c r="J16" s="14"/>
      <c r="K16" s="14"/>
      <c r="L16" s="14"/>
      <c r="M16" s="14"/>
      <c r="N16" s="14" t="s">
        <v>31</v>
      </c>
      <c r="O16" s="70" t="s">
        <v>46</v>
      </c>
      <c r="P16" s="70">
        <v>4</v>
      </c>
      <c r="Q16" s="57" t="s">
        <v>23</v>
      </c>
      <c r="R16" s="6">
        <f t="shared" si="0"/>
        <v>0</v>
      </c>
      <c r="S16" s="6">
        <f t="shared" si="1"/>
        <v>84</v>
      </c>
      <c r="T16" s="6">
        <f t="shared" si="2"/>
        <v>0</v>
      </c>
      <c r="U16" s="6">
        <f t="shared" si="3"/>
        <v>0</v>
      </c>
      <c r="V16" s="5" t="s">
        <v>43</v>
      </c>
      <c r="W16" s="6">
        <f t="shared" si="4"/>
        <v>0</v>
      </c>
      <c r="X16" s="6">
        <f t="shared" si="5"/>
        <v>0</v>
      </c>
      <c r="Y16" s="6">
        <f t="shared" si="6"/>
        <v>84</v>
      </c>
      <c r="Z16" s="6">
        <f t="shared" si="6"/>
        <v>0</v>
      </c>
      <c r="AA16" s="6">
        <f t="shared" si="6"/>
        <v>0</v>
      </c>
    </row>
    <row r="17" spans="1:27" ht="12.75">
      <c r="A17" s="67" t="s">
        <v>100</v>
      </c>
      <c r="B17" s="65" t="s">
        <v>172</v>
      </c>
      <c r="C17" s="14">
        <v>6</v>
      </c>
      <c r="D17" s="14"/>
      <c r="E17" s="14"/>
      <c r="F17" s="14"/>
      <c r="G17" s="14"/>
      <c r="H17" s="14"/>
      <c r="I17" s="14">
        <v>2</v>
      </c>
      <c r="J17" s="14"/>
      <c r="K17" s="14">
        <v>1</v>
      </c>
      <c r="L17" s="14"/>
      <c r="M17" s="14">
        <v>4</v>
      </c>
      <c r="N17" s="14" t="s">
        <v>32</v>
      </c>
      <c r="O17" s="70" t="s">
        <v>46</v>
      </c>
      <c r="P17" s="70">
        <v>3</v>
      </c>
      <c r="Q17" s="57" t="s">
        <v>23</v>
      </c>
      <c r="R17" s="6">
        <f t="shared" si="0"/>
        <v>0</v>
      </c>
      <c r="S17" s="6">
        <f t="shared" si="1"/>
        <v>42</v>
      </c>
      <c r="T17" s="6">
        <f t="shared" si="2"/>
        <v>0</v>
      </c>
      <c r="U17" s="6">
        <f t="shared" si="3"/>
        <v>0</v>
      </c>
      <c r="V17" s="5" t="s">
        <v>43</v>
      </c>
      <c r="W17" s="6">
        <f t="shared" si="4"/>
        <v>0</v>
      </c>
      <c r="X17" s="6">
        <f t="shared" si="5"/>
        <v>0</v>
      </c>
      <c r="Y17" s="6">
        <f t="shared" si="6"/>
        <v>42</v>
      </c>
      <c r="Z17" s="6">
        <f t="shared" si="6"/>
        <v>0</v>
      </c>
      <c r="AA17" s="6">
        <f t="shared" si="6"/>
        <v>0</v>
      </c>
    </row>
    <row r="18" spans="1:27" ht="12.75">
      <c r="A18" s="67" t="s">
        <v>95</v>
      </c>
      <c r="B18" s="65" t="s">
        <v>173</v>
      </c>
      <c r="C18" s="14">
        <v>6</v>
      </c>
      <c r="D18" s="14"/>
      <c r="E18" s="14"/>
      <c r="F18" s="14"/>
      <c r="G18" s="14"/>
      <c r="H18" s="14"/>
      <c r="I18" s="14">
        <v>2</v>
      </c>
      <c r="J18" s="14"/>
      <c r="K18" s="14">
        <v>1</v>
      </c>
      <c r="L18" s="14">
        <v>1</v>
      </c>
      <c r="M18" s="14">
        <v>4</v>
      </c>
      <c r="N18" s="14" t="s">
        <v>32</v>
      </c>
      <c r="O18" s="70" t="s">
        <v>46</v>
      </c>
      <c r="P18" s="70">
        <v>3</v>
      </c>
      <c r="Q18" s="57" t="s">
        <v>23</v>
      </c>
      <c r="R18" s="6">
        <f t="shared" si="0"/>
        <v>0</v>
      </c>
      <c r="S18" s="6">
        <f t="shared" si="1"/>
        <v>56</v>
      </c>
      <c r="T18" s="6">
        <f t="shared" si="2"/>
        <v>0</v>
      </c>
      <c r="U18" s="6">
        <f t="shared" si="3"/>
        <v>0</v>
      </c>
      <c r="V18" s="5" t="s">
        <v>43</v>
      </c>
      <c r="W18" s="6">
        <f t="shared" si="4"/>
        <v>0</v>
      </c>
      <c r="X18" s="6">
        <f t="shared" si="5"/>
        <v>0</v>
      </c>
      <c r="Y18" s="6">
        <f t="shared" si="6"/>
        <v>56</v>
      </c>
      <c r="Z18" s="6">
        <f t="shared" si="6"/>
        <v>0</v>
      </c>
      <c r="AA18" s="6">
        <f t="shared" si="6"/>
        <v>0</v>
      </c>
    </row>
    <row r="19" spans="1:27" ht="12.75">
      <c r="A19" s="67" t="s">
        <v>90</v>
      </c>
      <c r="B19" s="65" t="s">
        <v>174</v>
      </c>
      <c r="C19" s="14">
        <v>6</v>
      </c>
      <c r="D19" s="14"/>
      <c r="E19" s="14"/>
      <c r="F19" s="14"/>
      <c r="G19" s="14"/>
      <c r="H19" s="14"/>
      <c r="I19" s="14">
        <v>3</v>
      </c>
      <c r="J19" s="14"/>
      <c r="K19" s="14">
        <v>2</v>
      </c>
      <c r="L19" s="14"/>
      <c r="M19" s="14">
        <v>6</v>
      </c>
      <c r="N19" s="14" t="s">
        <v>32</v>
      </c>
      <c r="O19" s="70" t="s">
        <v>46</v>
      </c>
      <c r="P19" s="70">
        <v>4</v>
      </c>
      <c r="Q19" s="57" t="s">
        <v>23</v>
      </c>
      <c r="R19" s="6">
        <f t="shared" si="0"/>
        <v>0</v>
      </c>
      <c r="S19" s="6">
        <f t="shared" si="1"/>
        <v>70</v>
      </c>
      <c r="T19" s="6">
        <f t="shared" si="2"/>
        <v>0</v>
      </c>
      <c r="U19" s="6">
        <f t="shared" si="3"/>
        <v>0</v>
      </c>
      <c r="V19" s="5" t="s">
        <v>43</v>
      </c>
      <c r="W19" s="6">
        <f t="shared" si="4"/>
        <v>0</v>
      </c>
      <c r="X19" s="6">
        <f t="shared" si="5"/>
        <v>0</v>
      </c>
      <c r="Y19" s="6">
        <f t="shared" si="6"/>
        <v>70</v>
      </c>
      <c r="Z19" s="6">
        <f t="shared" si="6"/>
        <v>0</v>
      </c>
      <c r="AA19" s="6">
        <f t="shared" si="6"/>
        <v>0</v>
      </c>
    </row>
    <row r="20" spans="1:27" ht="12.75">
      <c r="A20" s="67" t="s">
        <v>99</v>
      </c>
      <c r="B20" s="65" t="s">
        <v>175</v>
      </c>
      <c r="C20" s="14">
        <v>6</v>
      </c>
      <c r="D20" s="14"/>
      <c r="E20" s="14"/>
      <c r="F20" s="14"/>
      <c r="G20" s="14"/>
      <c r="H20" s="14"/>
      <c r="I20" s="14">
        <v>2</v>
      </c>
      <c r="J20" s="14"/>
      <c r="K20" s="14">
        <v>2</v>
      </c>
      <c r="L20" s="14"/>
      <c r="M20" s="14">
        <v>5</v>
      </c>
      <c r="N20" s="14" t="s">
        <v>32</v>
      </c>
      <c r="O20" s="70" t="s">
        <v>45</v>
      </c>
      <c r="P20" s="70">
        <v>4</v>
      </c>
      <c r="Q20" s="57" t="s">
        <v>23</v>
      </c>
      <c r="R20" s="6">
        <f t="shared" si="0"/>
        <v>0</v>
      </c>
      <c r="S20" s="6">
        <f t="shared" si="1"/>
        <v>56</v>
      </c>
      <c r="T20" s="6">
        <f t="shared" si="2"/>
        <v>0</v>
      </c>
      <c r="U20" s="6">
        <f t="shared" si="3"/>
        <v>0</v>
      </c>
      <c r="V20" s="5" t="s">
        <v>43</v>
      </c>
      <c r="W20" s="6">
        <f t="shared" si="4"/>
        <v>0</v>
      </c>
      <c r="X20" s="6">
        <f t="shared" si="5"/>
        <v>0</v>
      </c>
      <c r="Y20" s="6">
        <f t="shared" si="6"/>
        <v>0</v>
      </c>
      <c r="Z20" s="6">
        <f t="shared" si="6"/>
        <v>0</v>
      </c>
      <c r="AA20" s="6">
        <f t="shared" si="6"/>
        <v>56</v>
      </c>
    </row>
    <row r="21" spans="1:27" ht="12.75">
      <c r="A21" s="67" t="s">
        <v>91</v>
      </c>
      <c r="B21" s="65" t="s">
        <v>176</v>
      </c>
      <c r="C21" s="14">
        <v>6</v>
      </c>
      <c r="D21" s="14"/>
      <c r="E21" s="14"/>
      <c r="F21" s="14"/>
      <c r="G21" s="14"/>
      <c r="H21" s="14"/>
      <c r="I21" s="14">
        <v>2</v>
      </c>
      <c r="J21" s="14"/>
      <c r="K21" s="14">
        <v>2</v>
      </c>
      <c r="L21" s="14"/>
      <c r="M21" s="14">
        <v>4</v>
      </c>
      <c r="N21" s="14" t="s">
        <v>33</v>
      </c>
      <c r="O21" s="70" t="s">
        <v>45</v>
      </c>
      <c r="P21" s="70">
        <v>4</v>
      </c>
      <c r="Q21" s="57" t="s">
        <v>25</v>
      </c>
      <c r="R21" s="6">
        <f t="shared" si="0"/>
        <v>0</v>
      </c>
      <c r="S21" s="6">
        <f t="shared" si="1"/>
        <v>0</v>
      </c>
      <c r="T21" s="6">
        <f t="shared" si="2"/>
        <v>56</v>
      </c>
      <c r="U21" s="6">
        <f t="shared" si="3"/>
        <v>0</v>
      </c>
      <c r="V21" s="5" t="s">
        <v>43</v>
      </c>
      <c r="W21" s="6">
        <f t="shared" si="4"/>
        <v>0</v>
      </c>
      <c r="X21" s="6">
        <f t="shared" si="5"/>
        <v>0</v>
      </c>
      <c r="Y21" s="6">
        <f t="shared" si="6"/>
        <v>0</v>
      </c>
      <c r="Z21" s="6">
        <f t="shared" si="6"/>
        <v>0</v>
      </c>
      <c r="AA21" s="6">
        <f t="shared" si="6"/>
        <v>56</v>
      </c>
    </row>
    <row r="22" spans="1:27" ht="12.75">
      <c r="A22" s="67" t="s">
        <v>96</v>
      </c>
      <c r="B22" s="65" t="s">
        <v>177</v>
      </c>
      <c r="C22" s="14">
        <v>6</v>
      </c>
      <c r="D22" s="14"/>
      <c r="E22" s="14"/>
      <c r="F22" s="14"/>
      <c r="G22" s="14"/>
      <c r="H22" s="14"/>
      <c r="I22" s="14">
        <v>2</v>
      </c>
      <c r="J22" s="14"/>
      <c r="K22" s="14">
        <v>2</v>
      </c>
      <c r="L22" s="14">
        <v>1</v>
      </c>
      <c r="M22" s="14">
        <v>4</v>
      </c>
      <c r="N22" s="14" t="s">
        <v>32</v>
      </c>
      <c r="O22" s="70" t="s">
        <v>46</v>
      </c>
      <c r="P22" s="70">
        <v>4</v>
      </c>
      <c r="Q22" s="57" t="s">
        <v>25</v>
      </c>
      <c r="R22" s="6">
        <f t="shared" si="0"/>
        <v>0</v>
      </c>
      <c r="S22" s="6">
        <f t="shared" si="1"/>
        <v>0</v>
      </c>
      <c r="T22" s="6">
        <f t="shared" si="2"/>
        <v>70</v>
      </c>
      <c r="U22" s="6">
        <f t="shared" si="3"/>
        <v>0</v>
      </c>
      <c r="V22" s="5" t="s">
        <v>43</v>
      </c>
      <c r="W22" s="6">
        <f t="shared" si="4"/>
        <v>0</v>
      </c>
      <c r="X22" s="6">
        <f t="shared" si="5"/>
        <v>0</v>
      </c>
      <c r="Y22" s="6">
        <f t="shared" si="6"/>
        <v>70</v>
      </c>
      <c r="Z22" s="6">
        <f t="shared" si="6"/>
        <v>0</v>
      </c>
      <c r="AA22" s="6">
        <f t="shared" si="6"/>
        <v>0</v>
      </c>
    </row>
    <row r="23" spans="1:27" ht="14.25" customHeight="1">
      <c r="A23" s="72" t="s">
        <v>93</v>
      </c>
      <c r="B23" s="65" t="s">
        <v>178</v>
      </c>
      <c r="C23" s="14">
        <v>6</v>
      </c>
      <c r="D23" s="14"/>
      <c r="E23" s="14"/>
      <c r="F23" s="14"/>
      <c r="G23" s="14"/>
      <c r="H23" s="14"/>
      <c r="I23" s="14">
        <v>2</v>
      </c>
      <c r="J23" s="14"/>
      <c r="K23" s="14">
        <v>1</v>
      </c>
      <c r="L23" s="14"/>
      <c r="M23" s="14"/>
      <c r="N23" s="77" t="s">
        <v>33</v>
      </c>
      <c r="O23" s="70"/>
      <c r="P23" s="70">
        <v>2</v>
      </c>
      <c r="Q23" s="57" t="s">
        <v>25</v>
      </c>
      <c r="R23" s="6">
        <f t="shared" si="0"/>
        <v>0</v>
      </c>
      <c r="S23" s="6">
        <f t="shared" si="1"/>
        <v>0</v>
      </c>
      <c r="T23" s="6">
        <f t="shared" si="2"/>
        <v>42</v>
      </c>
      <c r="U23" s="6">
        <f t="shared" si="3"/>
        <v>0</v>
      </c>
      <c r="V23" s="5" t="s">
        <v>43</v>
      </c>
      <c r="W23" s="6">
        <f t="shared" si="4"/>
        <v>0</v>
      </c>
      <c r="X23" s="6">
        <f t="shared" si="5"/>
        <v>0</v>
      </c>
      <c r="Y23" s="11">
        <f>IF(EXACT($O23,Y$10),3*30,0)</f>
        <v>0</v>
      </c>
      <c r="Z23" s="11">
        <f>IF(EXACT($O23,Z$10),3*30,0)</f>
        <v>0</v>
      </c>
      <c r="AA23" s="11">
        <f>IF(EXACT($O23,AA$10),3*30,0)</f>
        <v>0</v>
      </c>
    </row>
    <row r="24" spans="1:27" ht="12.75">
      <c r="A24" s="72" t="s">
        <v>87</v>
      </c>
      <c r="B24" s="65" t="s">
        <v>179</v>
      </c>
      <c r="C24" s="14">
        <v>6</v>
      </c>
      <c r="D24" s="14"/>
      <c r="E24" s="14"/>
      <c r="F24" s="14"/>
      <c r="G24" s="14"/>
      <c r="H24" s="14"/>
      <c r="I24" s="14"/>
      <c r="J24" s="14"/>
      <c r="K24" s="14"/>
      <c r="L24" s="14"/>
      <c r="M24" s="14">
        <v>3</v>
      </c>
      <c r="N24" s="77" t="s">
        <v>33</v>
      </c>
      <c r="O24" s="70"/>
      <c r="P24" s="70"/>
      <c r="Q24" s="57" t="s">
        <v>23</v>
      </c>
      <c r="R24" s="6">
        <f t="shared" si="0"/>
        <v>0</v>
      </c>
      <c r="S24" s="11">
        <v>90</v>
      </c>
      <c r="T24" s="6">
        <f t="shared" si="2"/>
        <v>0</v>
      </c>
      <c r="U24" s="6">
        <f t="shared" si="3"/>
        <v>0</v>
      </c>
      <c r="V24" s="5" t="s">
        <v>43</v>
      </c>
      <c r="W24" s="6">
        <f t="shared" si="4"/>
        <v>0</v>
      </c>
      <c r="X24" s="6">
        <f t="shared" si="5"/>
        <v>0</v>
      </c>
      <c r="Y24" s="6">
        <f t="shared" si="6"/>
        <v>0</v>
      </c>
      <c r="Z24" s="6">
        <f t="shared" si="6"/>
        <v>0</v>
      </c>
      <c r="AA24" s="6">
        <f t="shared" si="6"/>
        <v>0</v>
      </c>
    </row>
    <row r="25" spans="1:27" ht="12.75">
      <c r="A25" s="5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6"/>
      <c r="P25" s="56"/>
      <c r="Q25" s="57"/>
      <c r="R25" s="6">
        <f t="shared" si="0"/>
        <v>0</v>
      </c>
      <c r="S25" s="6">
        <f t="shared" si="1"/>
        <v>0</v>
      </c>
      <c r="T25" s="6">
        <f t="shared" si="2"/>
        <v>0</v>
      </c>
      <c r="U25" s="6">
        <f t="shared" si="3"/>
        <v>0</v>
      </c>
      <c r="V25" s="5"/>
      <c r="W25" s="6">
        <f t="shared" si="4"/>
        <v>0</v>
      </c>
      <c r="X25" s="6">
        <f t="shared" si="5"/>
        <v>0</v>
      </c>
      <c r="Y25" s="6">
        <f t="shared" si="6"/>
        <v>0</v>
      </c>
      <c r="Z25" s="6">
        <f t="shared" si="6"/>
        <v>0</v>
      </c>
      <c r="AA25" s="6">
        <f t="shared" si="6"/>
        <v>0</v>
      </c>
    </row>
    <row r="26" spans="1:27" ht="12.75">
      <c r="A26" s="55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6"/>
      <c r="P26" s="56"/>
      <c r="Q26" s="57"/>
      <c r="R26" s="6">
        <f t="shared" si="0"/>
        <v>0</v>
      </c>
      <c r="S26" s="6">
        <f t="shared" si="1"/>
        <v>0</v>
      </c>
      <c r="T26" s="6">
        <f t="shared" si="2"/>
        <v>0</v>
      </c>
      <c r="U26" s="6">
        <f t="shared" si="3"/>
        <v>0</v>
      </c>
      <c r="V26" s="5"/>
      <c r="W26" s="6">
        <f t="shared" si="4"/>
        <v>0</v>
      </c>
      <c r="X26" s="6">
        <f t="shared" si="5"/>
        <v>0</v>
      </c>
      <c r="Y26" s="6">
        <f t="shared" si="6"/>
        <v>0</v>
      </c>
      <c r="Z26" s="6">
        <f t="shared" si="6"/>
        <v>0</v>
      </c>
      <c r="AA26" s="6">
        <f t="shared" si="6"/>
        <v>0</v>
      </c>
    </row>
    <row r="27" spans="1:27" ht="12.75">
      <c r="A27" s="72" t="s">
        <v>52</v>
      </c>
      <c r="B27" s="68"/>
      <c r="C27" s="14">
        <v>5</v>
      </c>
      <c r="D27" s="14">
        <v>2</v>
      </c>
      <c r="E27" s="14">
        <v>2</v>
      </c>
      <c r="F27" s="14"/>
      <c r="G27" s="14"/>
      <c r="H27" s="14"/>
      <c r="I27" s="14"/>
      <c r="J27" s="14"/>
      <c r="K27" s="14"/>
      <c r="L27" s="14"/>
      <c r="M27" s="14"/>
      <c r="N27" s="77" t="s">
        <v>31</v>
      </c>
      <c r="O27" s="56"/>
      <c r="P27" s="56"/>
      <c r="Q27" s="57"/>
      <c r="R27" s="6">
        <f t="shared" si="0"/>
        <v>0</v>
      </c>
      <c r="S27" s="6">
        <f t="shared" si="1"/>
        <v>0</v>
      </c>
      <c r="T27" s="6">
        <f t="shared" si="2"/>
        <v>0</v>
      </c>
      <c r="U27" s="6">
        <f t="shared" si="3"/>
        <v>0</v>
      </c>
      <c r="V27" s="5" t="s">
        <v>18</v>
      </c>
      <c r="W27" s="6">
        <f t="shared" si="4"/>
        <v>0</v>
      </c>
      <c r="X27" s="6">
        <f>IF(V27="f",SUM(D27,E27,F27,G27,I27,J27,K27,L27)*14,0)</f>
        <v>56</v>
      </c>
      <c r="Y27" s="6">
        <f t="shared" si="6"/>
        <v>0</v>
      </c>
      <c r="Z27" s="6">
        <f t="shared" si="6"/>
        <v>0</v>
      </c>
      <c r="AA27" s="6">
        <f t="shared" si="6"/>
        <v>0</v>
      </c>
    </row>
    <row r="28" spans="1:27" ht="12.75">
      <c r="A28" s="69" t="s">
        <v>53</v>
      </c>
      <c r="B28" s="14"/>
      <c r="C28" s="14">
        <v>6</v>
      </c>
      <c r="D28" s="14"/>
      <c r="E28" s="14"/>
      <c r="F28" s="14"/>
      <c r="G28" s="14"/>
      <c r="H28" s="14"/>
      <c r="I28" s="14">
        <v>2</v>
      </c>
      <c r="J28" s="14">
        <v>2</v>
      </c>
      <c r="K28" s="14"/>
      <c r="L28" s="14"/>
      <c r="M28" s="14"/>
      <c r="N28" s="14" t="s">
        <v>32</v>
      </c>
      <c r="O28" s="56"/>
      <c r="P28" s="56"/>
      <c r="Q28" s="57"/>
      <c r="R28" s="6">
        <f t="shared" si="0"/>
        <v>0</v>
      </c>
      <c r="S28" s="6">
        <f t="shared" si="1"/>
        <v>0</v>
      </c>
      <c r="T28" s="6">
        <f t="shared" si="2"/>
        <v>0</v>
      </c>
      <c r="U28" s="6">
        <f t="shared" si="3"/>
        <v>0</v>
      </c>
      <c r="V28" s="5" t="s">
        <v>18</v>
      </c>
      <c r="W28" s="6">
        <f t="shared" si="4"/>
        <v>0</v>
      </c>
      <c r="X28" s="6">
        <f>IF(V28="f",SUM(D28,E28,F28,G28,I28,J28,K28,L28)*14,0)</f>
        <v>56</v>
      </c>
      <c r="Y28" s="6">
        <f t="shared" si="6"/>
        <v>0</v>
      </c>
      <c r="Z28" s="6">
        <f t="shared" si="6"/>
        <v>0</v>
      </c>
      <c r="AA28" s="6">
        <f t="shared" si="6"/>
        <v>0</v>
      </c>
    </row>
    <row r="29" spans="1:27" ht="12.75">
      <c r="A29" s="7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6"/>
      <c r="P29" s="56"/>
      <c r="Q29" s="57"/>
      <c r="R29" s="6">
        <f t="shared" si="0"/>
        <v>0</v>
      </c>
      <c r="S29" s="6">
        <f t="shared" si="1"/>
        <v>0</v>
      </c>
      <c r="T29" s="6">
        <f t="shared" si="2"/>
        <v>0</v>
      </c>
      <c r="U29" s="6">
        <f t="shared" si="3"/>
        <v>0</v>
      </c>
      <c r="V29" s="5"/>
      <c r="W29" s="6">
        <f t="shared" si="4"/>
        <v>0</v>
      </c>
      <c r="X29" s="6">
        <f t="shared" si="5"/>
        <v>0</v>
      </c>
      <c r="Y29" s="6">
        <f t="shared" si="6"/>
        <v>0</v>
      </c>
      <c r="Z29" s="6">
        <f t="shared" si="6"/>
        <v>0</v>
      </c>
      <c r="AA29" s="6">
        <f t="shared" si="6"/>
        <v>0</v>
      </c>
    </row>
    <row r="30" spans="1:27" ht="12.75">
      <c r="A30" s="75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6"/>
      <c r="P30" s="56"/>
      <c r="Q30" s="57"/>
      <c r="R30" s="6">
        <f t="shared" si="0"/>
        <v>0</v>
      </c>
      <c r="S30" s="6">
        <f t="shared" si="1"/>
        <v>0</v>
      </c>
      <c r="T30" s="6">
        <f t="shared" si="2"/>
        <v>0</v>
      </c>
      <c r="U30" s="6">
        <f t="shared" si="3"/>
        <v>0</v>
      </c>
      <c r="V30" s="5"/>
      <c r="W30" s="6">
        <f t="shared" si="4"/>
        <v>0</v>
      </c>
      <c r="X30" s="6">
        <f t="shared" si="5"/>
        <v>0</v>
      </c>
      <c r="Y30" s="6">
        <f t="shared" si="6"/>
        <v>0</v>
      </c>
      <c r="Z30" s="6">
        <f t="shared" si="6"/>
        <v>0</v>
      </c>
      <c r="AA30" s="6">
        <f t="shared" si="6"/>
        <v>0</v>
      </c>
    </row>
    <row r="31" spans="1:27" ht="12.75">
      <c r="A31" s="59"/>
      <c r="B31" s="59"/>
      <c r="C31" s="59"/>
      <c r="D31" s="62">
        <f>SUM(D11:D26)</f>
        <v>15</v>
      </c>
      <c r="E31" s="62">
        <f aca="true" t="shared" si="7" ref="E31:M31">SUM(E11:E26)</f>
        <v>6</v>
      </c>
      <c r="F31" s="62">
        <f t="shared" si="7"/>
        <v>7</v>
      </c>
      <c r="G31" s="62">
        <f t="shared" si="7"/>
        <v>0</v>
      </c>
      <c r="H31" s="62">
        <f t="shared" si="7"/>
        <v>30</v>
      </c>
      <c r="I31" s="62">
        <f t="shared" si="7"/>
        <v>15</v>
      </c>
      <c r="J31" s="62">
        <f t="shared" si="7"/>
        <v>0</v>
      </c>
      <c r="K31" s="62">
        <f t="shared" si="7"/>
        <v>11</v>
      </c>
      <c r="L31" s="62">
        <f t="shared" si="7"/>
        <v>2</v>
      </c>
      <c r="M31" s="62">
        <f t="shared" si="7"/>
        <v>30</v>
      </c>
      <c r="N31" s="59"/>
      <c r="O31" s="63"/>
      <c r="P31" s="60">
        <f>SUM(P11:P30)</f>
        <v>44</v>
      </c>
      <c r="Q31" s="60"/>
      <c r="R31" s="7">
        <f>SUM(R11:R30)</f>
        <v>0</v>
      </c>
      <c r="S31" s="7">
        <f>SUM(S11:S30)</f>
        <v>664</v>
      </c>
      <c r="T31" s="7">
        <f>SUM(T11:T30)</f>
        <v>210</v>
      </c>
      <c r="U31" s="7">
        <f>SUM(U11:U30)</f>
        <v>0</v>
      </c>
      <c r="W31" s="7">
        <f>SUM(W11:W30)</f>
        <v>0</v>
      </c>
      <c r="X31" s="7">
        <f>SUM(X11:X30)</f>
        <v>112</v>
      </c>
      <c r="Y31" s="7">
        <f>SUM(Y11:Y30)</f>
        <v>588</v>
      </c>
      <c r="Z31" s="7">
        <f>SUM(Z11:Z30)</f>
        <v>0</v>
      </c>
      <c r="AA31" s="7">
        <f>SUM(AA11:AA30)</f>
        <v>112</v>
      </c>
    </row>
    <row r="32" spans="1:17" ht="12.75">
      <c r="A32" s="62"/>
      <c r="B32" s="62"/>
      <c r="C32" s="59"/>
      <c r="D32" s="62"/>
      <c r="E32" s="60">
        <f>SUM(D31:G31)</f>
        <v>28</v>
      </c>
      <c r="F32" s="62"/>
      <c r="G32" s="62"/>
      <c r="H32" s="62"/>
      <c r="I32" s="62"/>
      <c r="J32" s="60">
        <f>SUM(I31:L31)</f>
        <v>28</v>
      </c>
      <c r="K32" s="62"/>
      <c r="L32" s="62"/>
      <c r="M32" s="62"/>
      <c r="N32" s="59"/>
      <c r="O32" s="63"/>
      <c r="P32" s="63"/>
      <c r="Q32" s="64"/>
    </row>
    <row r="33" spans="1:17" ht="12.75">
      <c r="A33" s="62"/>
      <c r="B33" s="62"/>
      <c r="C33" s="59"/>
      <c r="D33" s="59"/>
      <c r="E33" s="59"/>
      <c r="F33" s="59"/>
      <c r="G33" s="59"/>
      <c r="H33" s="60"/>
      <c r="I33" s="62"/>
      <c r="J33" s="59"/>
      <c r="K33" s="59"/>
      <c r="L33" s="59"/>
      <c r="M33" s="60"/>
      <c r="N33" s="62"/>
      <c r="O33" s="63"/>
      <c r="P33" s="63"/>
      <c r="Q33" s="64"/>
    </row>
    <row r="42" spans="1:12" ht="15.75">
      <c r="A42" s="30" t="s">
        <v>215</v>
      </c>
      <c r="B42" s="31"/>
      <c r="C42" s="32"/>
      <c r="D42" s="34"/>
      <c r="E42" s="34"/>
      <c r="F42" s="34"/>
      <c r="G42" s="35"/>
      <c r="I42" s="32"/>
      <c r="J42" s="32"/>
      <c r="K42" s="36" t="s">
        <v>216</v>
      </c>
      <c r="L42" s="34"/>
    </row>
    <row r="43" spans="1:12" ht="15.75">
      <c r="A43" s="32"/>
      <c r="B43" s="31"/>
      <c r="C43" s="32"/>
      <c r="D43" s="34"/>
      <c r="E43" s="34"/>
      <c r="F43" s="34"/>
      <c r="G43" s="37"/>
      <c r="H43" s="32"/>
      <c r="I43" s="32"/>
      <c r="J43" s="32"/>
      <c r="K43" s="34"/>
      <c r="L43" s="34"/>
    </row>
    <row r="44" spans="1:12" ht="15.75">
      <c r="A44" s="32" t="s">
        <v>217</v>
      </c>
      <c r="B44" s="31"/>
      <c r="C44" s="32"/>
      <c r="D44" s="32"/>
      <c r="F44" s="32"/>
      <c r="G44" s="32" t="s">
        <v>218</v>
      </c>
      <c r="H44" s="32"/>
      <c r="I44" s="32"/>
      <c r="J44" s="32"/>
      <c r="K44" s="32"/>
      <c r="L44" s="32"/>
    </row>
  </sheetData>
  <mergeCells count="1">
    <mergeCell ref="A4:E4"/>
  </mergeCells>
  <printOptions horizontalCentered="1" verticalCentered="1"/>
  <pageMargins left="0.7480314960629921" right="0.5905511811023623" top="0.984251968503937" bottom="0.984251968503937" header="0.5118110236220472" footer="0.5118110236220472"/>
  <pageSetup horizontalDpi="300" verticalDpi="300" orientation="portrait" paperSize="9" r:id="rId1"/>
  <ignoredErrors>
    <ignoredError sqref="Y23 Z23:AA23 X27" formula="1"/>
    <ignoredError sqref="D31:E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B53"/>
  <sheetViews>
    <sheetView tabSelected="1" workbookViewId="0" topLeftCell="A1">
      <selection activeCell="A4" sqref="A4:F4"/>
    </sheetView>
  </sheetViews>
  <sheetFormatPr defaultColWidth="9.140625" defaultRowHeight="12.75"/>
  <cols>
    <col min="1" max="1" width="34.00390625" style="0" customWidth="1"/>
    <col min="2" max="2" width="7.140625" style="0" customWidth="1"/>
    <col min="3" max="3" width="4.7109375" style="0" hidden="1" customWidth="1"/>
    <col min="4" max="4" width="3.28125" style="0" customWidth="1"/>
    <col min="5" max="6" width="3.140625" style="0" customWidth="1"/>
    <col min="7" max="7" width="2.140625" style="0" customWidth="1"/>
    <col min="8" max="8" width="4.8515625" style="0" customWidth="1"/>
    <col min="9" max="9" width="3.421875" style="0" customWidth="1"/>
    <col min="10" max="10" width="4.28125" style="0" customWidth="1"/>
    <col min="11" max="11" width="2.8515625" style="0" customWidth="1"/>
    <col min="12" max="12" width="4.00390625" style="0" customWidth="1"/>
    <col min="13" max="13" width="4.7109375" style="0" customWidth="1"/>
    <col min="14" max="14" width="3.421875" style="0" customWidth="1"/>
    <col min="15" max="15" width="0" style="1" hidden="1" customWidth="1"/>
    <col min="16" max="16" width="5.00390625" style="1" customWidth="1"/>
    <col min="17" max="17" width="2.57421875" style="0" customWidth="1"/>
    <col min="18" max="18" width="7.00390625" style="0" hidden="1" customWidth="1"/>
    <col min="19" max="19" width="7.421875" style="0" hidden="1" customWidth="1"/>
    <col min="20" max="21" width="6.8515625" style="0" hidden="1" customWidth="1"/>
    <col min="22" max="22" width="7.8515625" style="0" hidden="1" customWidth="1"/>
    <col min="23" max="23" width="7.28125" style="0" hidden="1" customWidth="1"/>
    <col min="24" max="24" width="7.421875" style="0" hidden="1" customWidth="1"/>
    <col min="25" max="27" width="7.140625" style="0" hidden="1" customWidth="1"/>
  </cols>
  <sheetData>
    <row r="1" spans="1:12" ht="15.75">
      <c r="A1" s="30" t="s">
        <v>208</v>
      </c>
      <c r="B1" s="31"/>
      <c r="C1" s="32"/>
      <c r="D1" s="32"/>
      <c r="E1" s="32"/>
      <c r="F1" s="30"/>
      <c r="G1" s="32"/>
      <c r="H1" s="32"/>
      <c r="I1" s="32"/>
      <c r="J1" s="30"/>
      <c r="K1" s="30"/>
      <c r="L1" s="30"/>
    </row>
    <row r="2" spans="1:12" ht="15.75">
      <c r="A2" s="30" t="s">
        <v>209</v>
      </c>
      <c r="B2" s="31"/>
      <c r="C2" s="32"/>
      <c r="D2" s="32"/>
      <c r="E2" s="32"/>
      <c r="G2" s="32"/>
      <c r="H2" s="32"/>
      <c r="J2" s="30" t="s">
        <v>210</v>
      </c>
      <c r="K2" s="32"/>
      <c r="L2" s="32"/>
    </row>
    <row r="3" spans="1:12" ht="15.75">
      <c r="A3" s="32" t="s">
        <v>211</v>
      </c>
      <c r="B3" s="31"/>
      <c r="C3" s="32"/>
      <c r="D3" s="33"/>
      <c r="F3" s="32"/>
      <c r="G3" s="32"/>
      <c r="H3" s="32" t="s">
        <v>212</v>
      </c>
      <c r="I3" s="32"/>
      <c r="J3" s="32"/>
      <c r="K3" s="32"/>
      <c r="L3" s="32"/>
    </row>
    <row r="4" spans="1:12" ht="15.75">
      <c r="A4" s="81" t="s">
        <v>219</v>
      </c>
      <c r="B4" s="82"/>
      <c r="C4" s="82"/>
      <c r="D4" s="82"/>
      <c r="E4" s="82"/>
      <c r="F4" s="82"/>
      <c r="G4" s="32"/>
      <c r="H4" s="32"/>
      <c r="I4" s="32"/>
      <c r="J4" s="32"/>
      <c r="K4" s="32"/>
      <c r="L4" s="32"/>
    </row>
    <row r="5" spans="1:12" ht="15.75">
      <c r="A5" s="32" t="s">
        <v>213</v>
      </c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5.75">
      <c r="A6" s="32" t="s">
        <v>214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21" ht="12.75">
      <c r="A7" s="2"/>
      <c r="B7" s="2"/>
      <c r="C7" s="2"/>
      <c r="D7" s="2"/>
      <c r="E7" s="2"/>
      <c r="F7" s="2" t="s">
        <v>114</v>
      </c>
      <c r="G7" s="2"/>
      <c r="H7" s="2"/>
      <c r="I7" s="2"/>
      <c r="J7" s="2"/>
      <c r="K7" s="2"/>
      <c r="L7" s="2"/>
      <c r="M7" s="2"/>
      <c r="N7" s="2"/>
      <c r="O7" s="3" t="s">
        <v>58</v>
      </c>
      <c r="P7" s="3"/>
      <c r="Q7" s="4"/>
      <c r="R7" s="2"/>
      <c r="S7" s="2"/>
      <c r="T7" s="2"/>
      <c r="U7" s="2"/>
    </row>
    <row r="8" ht="12.75">
      <c r="Q8" s="5"/>
    </row>
    <row r="9" spans="1:28" ht="12.75">
      <c r="A9" s="4" t="s">
        <v>0</v>
      </c>
      <c r="B9" s="4" t="s">
        <v>207</v>
      </c>
      <c r="C9" s="29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4" t="s">
        <v>9</v>
      </c>
      <c r="L9" s="4" t="s">
        <v>10</v>
      </c>
      <c r="M9" s="4" t="s">
        <v>11</v>
      </c>
      <c r="N9" s="4" t="s">
        <v>12</v>
      </c>
      <c r="O9" s="28"/>
      <c r="P9" s="80" t="s">
        <v>220</v>
      </c>
      <c r="Q9" s="4" t="s">
        <v>17</v>
      </c>
      <c r="R9" s="52" t="s">
        <v>20</v>
      </c>
      <c r="S9" s="52" t="s">
        <v>19</v>
      </c>
      <c r="T9" s="52" t="s">
        <v>21</v>
      </c>
      <c r="U9" s="52" t="s">
        <v>22</v>
      </c>
      <c r="V9" s="52" t="s">
        <v>42</v>
      </c>
      <c r="W9" s="52" t="s">
        <v>40</v>
      </c>
      <c r="X9" s="52" t="s">
        <v>44</v>
      </c>
      <c r="Y9" s="53" t="s">
        <v>46</v>
      </c>
      <c r="Z9" s="53" t="s">
        <v>47</v>
      </c>
      <c r="AA9" s="53" t="s">
        <v>45</v>
      </c>
      <c r="AB9" s="39"/>
    </row>
    <row r="10" spans="1:28" ht="18" customHeight="1">
      <c r="A10" s="67" t="s">
        <v>101</v>
      </c>
      <c r="B10" s="65" t="s">
        <v>180</v>
      </c>
      <c r="C10" s="14">
        <v>7</v>
      </c>
      <c r="D10" s="14">
        <v>2</v>
      </c>
      <c r="E10" s="14">
        <v>1</v>
      </c>
      <c r="F10" s="14">
        <v>1</v>
      </c>
      <c r="G10" s="58"/>
      <c r="H10" s="14">
        <v>4</v>
      </c>
      <c r="I10" s="14"/>
      <c r="J10" s="14"/>
      <c r="K10" s="14"/>
      <c r="L10" s="14"/>
      <c r="M10" s="14"/>
      <c r="N10" s="14" t="s">
        <v>34</v>
      </c>
      <c r="O10" s="70" t="s">
        <v>46</v>
      </c>
      <c r="P10" s="70">
        <v>2</v>
      </c>
      <c r="Q10" s="57" t="s">
        <v>23</v>
      </c>
      <c r="R10" s="41">
        <f>IF($Q10="f",($D10+$E10+$F10+$G10)*14+($I10+$J10+$K10+$L10)*14,0)</f>
        <v>0</v>
      </c>
      <c r="S10" s="41">
        <f>IF($Q10="d",($D10+$E10+$F10+$G10)*14+($I10+$J10+$K10+$L10)*14,0)</f>
        <v>56</v>
      </c>
      <c r="T10" s="41">
        <f>IF($Q10="s",($D10+$E10+$F10+$G10)*14+($I10+$J10+$K10+$L10)*14,0)</f>
        <v>0</v>
      </c>
      <c r="U10" s="41">
        <f>IF($Q10="c",($D10+$E10+$F10+$G10)*14+($I10+$J10+$K10+$L10)*14,0)</f>
        <v>0</v>
      </c>
      <c r="V10" s="16" t="s">
        <v>43</v>
      </c>
      <c r="W10" s="41">
        <f>IF(V10="o",SUM(R10,S10,T10,U10,),0)</f>
        <v>0</v>
      </c>
      <c r="X10" s="41">
        <f>IF(V10="f",SUM(S10,T10,U10,V10,),0)</f>
        <v>0</v>
      </c>
      <c r="Y10" s="41">
        <f>IF(EXACT($O10,Y$9),($D10+$E10+$F10+$G10)*14+($I10+$J10+$K10+$L10)*14,0)</f>
        <v>56</v>
      </c>
      <c r="Z10" s="41">
        <f>IF(EXACT($O10,Z$9),($D10+$E10+$F10+$G10)*14+($I10+$J10+$K10+$L10)*14,0)</f>
        <v>0</v>
      </c>
      <c r="AA10" s="41">
        <f>IF(EXACT($O10,AA$9),($D10+$E10+$F10+$G10)*14+($I10+$J10+$K10+$L10)*14,0)</f>
        <v>0</v>
      </c>
      <c r="AB10" s="39"/>
    </row>
    <row r="11" spans="1:28" ht="14.25" customHeight="1">
      <c r="A11" s="78" t="s">
        <v>108</v>
      </c>
      <c r="B11" s="65" t="s">
        <v>181</v>
      </c>
      <c r="C11" s="14">
        <v>7</v>
      </c>
      <c r="D11" s="14">
        <v>2</v>
      </c>
      <c r="E11" s="14"/>
      <c r="F11" s="14">
        <v>1</v>
      </c>
      <c r="G11" s="14">
        <v>1</v>
      </c>
      <c r="H11" s="14">
        <v>5</v>
      </c>
      <c r="I11" s="14"/>
      <c r="J11" s="14"/>
      <c r="K11" s="14"/>
      <c r="L11" s="14"/>
      <c r="M11" s="14"/>
      <c r="N11" s="14" t="s">
        <v>35</v>
      </c>
      <c r="O11" s="79" t="s">
        <v>47</v>
      </c>
      <c r="P11" s="79">
        <v>2</v>
      </c>
      <c r="Q11" s="57" t="s">
        <v>25</v>
      </c>
      <c r="R11" s="41">
        <f aca="true" t="shared" si="0" ref="R11:R32">IF($Q11="f",($D11+$E11+$F11+$G11)*14+($I11+$J11+$K11+$L11)*14,0)</f>
        <v>0</v>
      </c>
      <c r="S11" s="41">
        <f aca="true" t="shared" si="1" ref="S11:S32">IF($Q11="d",($D11+$E11+$F11+$G11)*14+($I11+$J11+$K11+$L11)*14,0)</f>
        <v>0</v>
      </c>
      <c r="T11" s="41">
        <f aca="true" t="shared" si="2" ref="T11:T32">IF($Q11="s",($D11+$E11+$F11+$G11)*14+($I11+$J11+$K11+$L11)*14,0)</f>
        <v>56</v>
      </c>
      <c r="U11" s="41">
        <f aca="true" t="shared" si="3" ref="U11:U32">IF($Q11="c",($D11+$E11+$F11+$G11)*14+($I11+$J11+$K11+$L11)*14,0)</f>
        <v>0</v>
      </c>
      <c r="V11" s="16" t="s">
        <v>43</v>
      </c>
      <c r="W11" s="41">
        <f aca="true" t="shared" si="4" ref="W11:W32">IF(V11="o",SUM(R11,S11,T11,U11,),0)</f>
        <v>0</v>
      </c>
      <c r="X11" s="41">
        <f aca="true" t="shared" si="5" ref="X11:X28">IF(V11="f",SUM(S11,T11,U11,V11,),0)</f>
        <v>0</v>
      </c>
      <c r="Y11" s="41">
        <f aca="true" t="shared" si="6" ref="Y11:AA32">IF(EXACT($O11,Y$9),($D11+$E11+$F11+$G11)*14+($I11+$J11+$K11+$L11)*14,0)</f>
        <v>0</v>
      </c>
      <c r="Z11" s="41">
        <f t="shared" si="6"/>
        <v>56</v>
      </c>
      <c r="AA11" s="41">
        <f t="shared" si="6"/>
        <v>0</v>
      </c>
      <c r="AB11" s="39"/>
    </row>
    <row r="12" spans="1:28" ht="14.25" customHeight="1">
      <c r="A12" s="72" t="s">
        <v>117</v>
      </c>
      <c r="B12" s="65" t="s">
        <v>182</v>
      </c>
      <c r="C12" s="14">
        <v>7</v>
      </c>
      <c r="D12" s="14">
        <v>2</v>
      </c>
      <c r="E12" s="14"/>
      <c r="F12" s="14">
        <v>2</v>
      </c>
      <c r="G12" s="14"/>
      <c r="H12" s="14">
        <v>3</v>
      </c>
      <c r="I12" s="14"/>
      <c r="J12" s="14"/>
      <c r="K12" s="14"/>
      <c r="L12" s="14"/>
      <c r="M12" s="14"/>
      <c r="N12" s="14" t="s">
        <v>34</v>
      </c>
      <c r="O12" s="70"/>
      <c r="P12" s="70">
        <v>3</v>
      </c>
      <c r="Q12" s="57" t="s">
        <v>25</v>
      </c>
      <c r="R12" s="41">
        <f t="shared" si="0"/>
        <v>0</v>
      </c>
      <c r="S12" s="41">
        <f t="shared" si="1"/>
        <v>0</v>
      </c>
      <c r="T12" s="41">
        <f t="shared" si="2"/>
        <v>56</v>
      </c>
      <c r="U12" s="41">
        <f t="shared" si="3"/>
        <v>0</v>
      </c>
      <c r="V12" s="16" t="s">
        <v>41</v>
      </c>
      <c r="W12" s="41">
        <f t="shared" si="4"/>
        <v>56</v>
      </c>
      <c r="X12" s="41">
        <f t="shared" si="5"/>
        <v>0</v>
      </c>
      <c r="Y12" s="41">
        <f t="shared" si="6"/>
        <v>0</v>
      </c>
      <c r="Z12" s="41">
        <f t="shared" si="6"/>
        <v>0</v>
      </c>
      <c r="AA12" s="41">
        <f t="shared" si="6"/>
        <v>0</v>
      </c>
      <c r="AB12" s="39"/>
    </row>
    <row r="13" spans="1:28" ht="13.5" customHeight="1">
      <c r="A13" s="72" t="s">
        <v>116</v>
      </c>
      <c r="B13" s="65" t="s">
        <v>183</v>
      </c>
      <c r="C13" s="14">
        <v>7</v>
      </c>
      <c r="D13" s="14">
        <v>2</v>
      </c>
      <c r="E13" s="14"/>
      <c r="F13" s="14">
        <v>2</v>
      </c>
      <c r="G13" s="14"/>
      <c r="H13" s="14">
        <v>3</v>
      </c>
      <c r="I13" s="14"/>
      <c r="J13" s="14"/>
      <c r="K13" s="14"/>
      <c r="L13" s="14"/>
      <c r="M13" s="14"/>
      <c r="N13" s="14" t="s">
        <v>34</v>
      </c>
      <c r="O13" s="70"/>
      <c r="P13" s="70">
        <v>3</v>
      </c>
      <c r="Q13" s="57" t="s">
        <v>25</v>
      </c>
      <c r="R13" s="41">
        <f t="shared" si="0"/>
        <v>0</v>
      </c>
      <c r="S13" s="41">
        <f t="shared" si="1"/>
        <v>0</v>
      </c>
      <c r="T13" s="41">
        <f t="shared" si="2"/>
        <v>56</v>
      </c>
      <c r="U13" s="41">
        <f t="shared" si="3"/>
        <v>0</v>
      </c>
      <c r="V13" s="27" t="s">
        <v>115</v>
      </c>
      <c r="W13" s="41">
        <f t="shared" si="4"/>
        <v>0</v>
      </c>
      <c r="X13" s="41">
        <f t="shared" si="5"/>
        <v>0</v>
      </c>
      <c r="Y13" s="41">
        <f t="shared" si="6"/>
        <v>0</v>
      </c>
      <c r="Z13" s="41">
        <f t="shared" si="6"/>
        <v>0</v>
      </c>
      <c r="AA13" s="41">
        <f t="shared" si="6"/>
        <v>0</v>
      </c>
      <c r="AB13" s="39"/>
    </row>
    <row r="14" spans="1:28" ht="25.5">
      <c r="A14" s="67" t="s">
        <v>119</v>
      </c>
      <c r="B14" s="65" t="s">
        <v>184</v>
      </c>
      <c r="C14" s="14">
        <v>7</v>
      </c>
      <c r="D14" s="14">
        <v>2</v>
      </c>
      <c r="E14" s="14"/>
      <c r="F14" s="14">
        <v>2</v>
      </c>
      <c r="G14" s="14"/>
      <c r="H14" s="14">
        <v>3</v>
      </c>
      <c r="I14" s="14"/>
      <c r="J14" s="14"/>
      <c r="K14" s="14"/>
      <c r="L14" s="14"/>
      <c r="M14" s="14"/>
      <c r="N14" s="14" t="s">
        <v>35</v>
      </c>
      <c r="O14" s="70" t="s">
        <v>45</v>
      </c>
      <c r="P14" s="70">
        <v>3</v>
      </c>
      <c r="Q14" s="57" t="s">
        <v>25</v>
      </c>
      <c r="R14" s="41">
        <f t="shared" si="0"/>
        <v>0</v>
      </c>
      <c r="S14" s="41">
        <f t="shared" si="1"/>
        <v>0</v>
      </c>
      <c r="T14" s="41">
        <f t="shared" si="2"/>
        <v>56</v>
      </c>
      <c r="U14" s="41">
        <f t="shared" si="3"/>
        <v>0</v>
      </c>
      <c r="V14" s="16" t="s">
        <v>41</v>
      </c>
      <c r="W14" s="41">
        <f t="shared" si="4"/>
        <v>56</v>
      </c>
      <c r="X14" s="41">
        <f t="shared" si="5"/>
        <v>0</v>
      </c>
      <c r="Y14" s="41">
        <f t="shared" si="6"/>
        <v>0</v>
      </c>
      <c r="Z14" s="41">
        <f t="shared" si="6"/>
        <v>0</v>
      </c>
      <c r="AA14" s="41">
        <f t="shared" si="6"/>
        <v>56</v>
      </c>
      <c r="AB14" s="39"/>
    </row>
    <row r="15" spans="1:28" ht="13.5" customHeight="1">
      <c r="A15" s="67" t="s">
        <v>118</v>
      </c>
      <c r="B15" s="65" t="s">
        <v>185</v>
      </c>
      <c r="C15" s="14">
        <v>7</v>
      </c>
      <c r="D15" s="14">
        <v>2</v>
      </c>
      <c r="E15" s="14"/>
      <c r="F15" s="14">
        <v>2</v>
      </c>
      <c r="G15" s="14"/>
      <c r="H15" s="14">
        <v>3</v>
      </c>
      <c r="I15" s="14"/>
      <c r="J15" s="14"/>
      <c r="K15" s="14"/>
      <c r="L15" s="14"/>
      <c r="M15" s="14"/>
      <c r="N15" s="14" t="s">
        <v>35</v>
      </c>
      <c r="O15" s="70" t="s">
        <v>45</v>
      </c>
      <c r="P15" s="70">
        <v>3</v>
      </c>
      <c r="Q15" s="57" t="s">
        <v>25</v>
      </c>
      <c r="R15" s="41">
        <f t="shared" si="0"/>
        <v>0</v>
      </c>
      <c r="S15" s="41">
        <f t="shared" si="1"/>
        <v>0</v>
      </c>
      <c r="T15" s="41">
        <f t="shared" si="2"/>
        <v>56</v>
      </c>
      <c r="U15" s="41">
        <f t="shared" si="3"/>
        <v>0</v>
      </c>
      <c r="V15" s="27" t="s">
        <v>115</v>
      </c>
      <c r="W15" s="41">
        <f t="shared" si="4"/>
        <v>0</v>
      </c>
      <c r="X15" s="41">
        <f t="shared" si="5"/>
        <v>0</v>
      </c>
      <c r="Y15" s="41">
        <f t="shared" si="6"/>
        <v>0</v>
      </c>
      <c r="Z15" s="41">
        <f t="shared" si="6"/>
        <v>0</v>
      </c>
      <c r="AA15" s="41">
        <f t="shared" si="6"/>
        <v>56</v>
      </c>
      <c r="AB15" s="39"/>
    </row>
    <row r="16" spans="1:28" ht="25.5">
      <c r="A16" s="67" t="s">
        <v>109</v>
      </c>
      <c r="B16" s="65" t="s">
        <v>186</v>
      </c>
      <c r="C16" s="14">
        <v>7</v>
      </c>
      <c r="D16" s="14">
        <v>2</v>
      </c>
      <c r="E16" s="14"/>
      <c r="F16" s="14">
        <v>1</v>
      </c>
      <c r="G16" s="14">
        <v>1</v>
      </c>
      <c r="H16" s="14">
        <v>4</v>
      </c>
      <c r="I16" s="14"/>
      <c r="J16" s="14"/>
      <c r="K16" s="14"/>
      <c r="L16" s="14"/>
      <c r="M16" s="14"/>
      <c r="N16" s="14" t="s">
        <v>35</v>
      </c>
      <c r="O16" s="70"/>
      <c r="P16" s="70">
        <v>3</v>
      </c>
      <c r="Q16" s="57" t="s">
        <v>25</v>
      </c>
      <c r="R16" s="41">
        <f t="shared" si="0"/>
        <v>0</v>
      </c>
      <c r="S16" s="41">
        <f t="shared" si="1"/>
        <v>0</v>
      </c>
      <c r="T16" s="41">
        <f t="shared" si="2"/>
        <v>56</v>
      </c>
      <c r="U16" s="41">
        <f t="shared" si="3"/>
        <v>0</v>
      </c>
      <c r="V16" s="16" t="s">
        <v>43</v>
      </c>
      <c r="W16" s="41">
        <f t="shared" si="4"/>
        <v>0</v>
      </c>
      <c r="X16" s="41">
        <f t="shared" si="5"/>
        <v>0</v>
      </c>
      <c r="Y16" s="41">
        <f t="shared" si="6"/>
        <v>0</v>
      </c>
      <c r="Z16" s="41">
        <f t="shared" si="6"/>
        <v>0</v>
      </c>
      <c r="AA16" s="41">
        <f t="shared" si="6"/>
        <v>0</v>
      </c>
      <c r="AB16" s="39"/>
    </row>
    <row r="17" spans="1:28" ht="25.5">
      <c r="A17" s="67" t="s">
        <v>104</v>
      </c>
      <c r="B17" s="65" t="s">
        <v>187</v>
      </c>
      <c r="C17" s="14">
        <v>7</v>
      </c>
      <c r="D17" s="14">
        <v>2</v>
      </c>
      <c r="E17" s="14"/>
      <c r="F17" s="14">
        <v>1</v>
      </c>
      <c r="G17" s="14"/>
      <c r="H17" s="14">
        <v>3</v>
      </c>
      <c r="I17" s="14"/>
      <c r="J17" s="14"/>
      <c r="K17" s="14"/>
      <c r="L17" s="14"/>
      <c r="M17" s="14"/>
      <c r="N17" s="14" t="s">
        <v>35</v>
      </c>
      <c r="O17" s="70"/>
      <c r="P17" s="70">
        <v>4</v>
      </c>
      <c r="Q17" s="57" t="s">
        <v>25</v>
      </c>
      <c r="R17" s="41">
        <f t="shared" si="0"/>
        <v>0</v>
      </c>
      <c r="S17" s="41">
        <f t="shared" si="1"/>
        <v>0</v>
      </c>
      <c r="T17" s="41">
        <f t="shared" si="2"/>
        <v>42</v>
      </c>
      <c r="U17" s="41">
        <f t="shared" si="3"/>
        <v>0</v>
      </c>
      <c r="V17" s="16" t="s">
        <v>43</v>
      </c>
      <c r="W17" s="41">
        <f t="shared" si="4"/>
        <v>0</v>
      </c>
      <c r="X17" s="41">
        <f t="shared" si="5"/>
        <v>0</v>
      </c>
      <c r="Y17" s="41">
        <f t="shared" si="6"/>
        <v>0</v>
      </c>
      <c r="Z17" s="41">
        <f t="shared" si="6"/>
        <v>0</v>
      </c>
      <c r="AA17" s="41">
        <f t="shared" si="6"/>
        <v>0</v>
      </c>
      <c r="AB17" s="39"/>
    </row>
    <row r="18" spans="1:28" ht="15" customHeight="1">
      <c r="A18" s="67" t="s">
        <v>102</v>
      </c>
      <c r="B18" s="65" t="s">
        <v>188</v>
      </c>
      <c r="C18" s="14">
        <v>7</v>
      </c>
      <c r="D18" s="14">
        <v>2</v>
      </c>
      <c r="E18" s="14">
        <v>1</v>
      </c>
      <c r="F18" s="14"/>
      <c r="G18" s="14">
        <v>1</v>
      </c>
      <c r="H18" s="14">
        <v>4</v>
      </c>
      <c r="I18" s="14"/>
      <c r="J18" s="14"/>
      <c r="K18" s="14"/>
      <c r="L18" s="14"/>
      <c r="M18" s="14"/>
      <c r="N18" s="14" t="s">
        <v>34</v>
      </c>
      <c r="O18" s="70" t="s">
        <v>46</v>
      </c>
      <c r="P18" s="70">
        <v>3</v>
      </c>
      <c r="Q18" s="57" t="s">
        <v>25</v>
      </c>
      <c r="R18" s="41">
        <f t="shared" si="0"/>
        <v>0</v>
      </c>
      <c r="S18" s="41">
        <f t="shared" si="1"/>
        <v>0</v>
      </c>
      <c r="T18" s="41">
        <f t="shared" si="2"/>
        <v>56</v>
      </c>
      <c r="U18" s="41">
        <f t="shared" si="3"/>
        <v>0</v>
      </c>
      <c r="V18" s="16" t="s">
        <v>43</v>
      </c>
      <c r="W18" s="41">
        <f t="shared" si="4"/>
        <v>0</v>
      </c>
      <c r="X18" s="41">
        <f t="shared" si="5"/>
        <v>0</v>
      </c>
      <c r="Y18" s="41">
        <f t="shared" si="6"/>
        <v>56</v>
      </c>
      <c r="Z18" s="41">
        <f t="shared" si="6"/>
        <v>0</v>
      </c>
      <c r="AA18" s="41">
        <f t="shared" si="6"/>
        <v>0</v>
      </c>
      <c r="AB18" s="39"/>
    </row>
    <row r="19" spans="1:28" ht="25.5">
      <c r="A19" s="67" t="s">
        <v>103</v>
      </c>
      <c r="B19" s="65" t="s">
        <v>189</v>
      </c>
      <c r="C19" s="14">
        <v>7</v>
      </c>
      <c r="D19" s="14">
        <v>2</v>
      </c>
      <c r="E19" s="14"/>
      <c r="F19" s="14"/>
      <c r="G19" s="14">
        <v>1</v>
      </c>
      <c r="H19" s="14">
        <v>4</v>
      </c>
      <c r="I19" s="14"/>
      <c r="J19" s="14"/>
      <c r="K19" s="14"/>
      <c r="L19" s="14"/>
      <c r="M19" s="14"/>
      <c r="N19" s="14" t="s">
        <v>34</v>
      </c>
      <c r="O19" s="70"/>
      <c r="P19" s="70">
        <v>2</v>
      </c>
      <c r="Q19" s="57" t="s">
        <v>25</v>
      </c>
      <c r="R19" s="41">
        <f t="shared" si="0"/>
        <v>0</v>
      </c>
      <c r="S19" s="41">
        <f t="shared" si="1"/>
        <v>0</v>
      </c>
      <c r="T19" s="41">
        <f t="shared" si="2"/>
        <v>42</v>
      </c>
      <c r="U19" s="41">
        <f t="shared" si="3"/>
        <v>0</v>
      </c>
      <c r="V19" s="16" t="s">
        <v>43</v>
      </c>
      <c r="W19" s="41">
        <f t="shared" si="4"/>
        <v>0</v>
      </c>
      <c r="X19" s="41">
        <f t="shared" si="5"/>
        <v>0</v>
      </c>
      <c r="Y19" s="41">
        <f t="shared" si="6"/>
        <v>0</v>
      </c>
      <c r="Z19" s="41">
        <f t="shared" si="6"/>
        <v>0</v>
      </c>
      <c r="AA19" s="41">
        <f t="shared" si="6"/>
        <v>0</v>
      </c>
      <c r="AB19" s="39"/>
    </row>
    <row r="20" spans="1:28" ht="14.25" customHeight="1">
      <c r="A20" s="67" t="s">
        <v>121</v>
      </c>
      <c r="B20" s="65" t="s">
        <v>190</v>
      </c>
      <c r="C20" s="14">
        <v>8</v>
      </c>
      <c r="D20" s="14"/>
      <c r="E20" s="14"/>
      <c r="F20" s="14"/>
      <c r="G20" s="14"/>
      <c r="H20" s="14"/>
      <c r="I20" s="14">
        <v>2</v>
      </c>
      <c r="J20" s="14">
        <v>2</v>
      </c>
      <c r="K20" s="14"/>
      <c r="L20" s="14"/>
      <c r="M20" s="14">
        <v>4</v>
      </c>
      <c r="N20" s="14" t="s">
        <v>36</v>
      </c>
      <c r="O20" s="79" t="s">
        <v>47</v>
      </c>
      <c r="P20" s="79">
        <v>2</v>
      </c>
      <c r="Q20" s="57" t="s">
        <v>25</v>
      </c>
      <c r="R20" s="41">
        <f t="shared" si="0"/>
        <v>0</v>
      </c>
      <c r="S20" s="41">
        <f t="shared" si="1"/>
        <v>0</v>
      </c>
      <c r="T20" s="41">
        <f t="shared" si="2"/>
        <v>56</v>
      </c>
      <c r="U20" s="41">
        <f t="shared" si="3"/>
        <v>0</v>
      </c>
      <c r="V20" s="16" t="s">
        <v>41</v>
      </c>
      <c r="W20" s="41">
        <f t="shared" si="4"/>
        <v>56</v>
      </c>
      <c r="X20" s="41">
        <f t="shared" si="5"/>
        <v>0</v>
      </c>
      <c r="Y20" s="41">
        <f t="shared" si="6"/>
        <v>0</v>
      </c>
      <c r="Z20" s="41">
        <f t="shared" si="6"/>
        <v>56</v>
      </c>
      <c r="AA20" s="41">
        <f t="shared" si="6"/>
        <v>0</v>
      </c>
      <c r="AB20" s="39"/>
    </row>
    <row r="21" spans="1:28" ht="14.25" customHeight="1">
      <c r="A21" s="67" t="s">
        <v>120</v>
      </c>
      <c r="B21" s="65" t="s">
        <v>191</v>
      </c>
      <c r="C21" s="14">
        <v>8</v>
      </c>
      <c r="D21" s="14"/>
      <c r="E21" s="14"/>
      <c r="F21" s="14"/>
      <c r="G21" s="14"/>
      <c r="H21" s="14"/>
      <c r="I21" s="14">
        <v>2</v>
      </c>
      <c r="J21" s="14">
        <v>2</v>
      </c>
      <c r="K21" s="14"/>
      <c r="L21" s="14"/>
      <c r="M21" s="14">
        <v>4</v>
      </c>
      <c r="N21" s="14" t="s">
        <v>36</v>
      </c>
      <c r="O21" s="79" t="s">
        <v>47</v>
      </c>
      <c r="P21" s="79">
        <v>2</v>
      </c>
      <c r="Q21" s="57" t="s">
        <v>25</v>
      </c>
      <c r="R21" s="41">
        <f t="shared" si="0"/>
        <v>0</v>
      </c>
      <c r="S21" s="41">
        <f t="shared" si="1"/>
        <v>0</v>
      </c>
      <c r="T21" s="41">
        <f t="shared" si="2"/>
        <v>56</v>
      </c>
      <c r="U21" s="41">
        <f t="shared" si="3"/>
        <v>0</v>
      </c>
      <c r="V21" s="27" t="s">
        <v>115</v>
      </c>
      <c r="W21" s="41">
        <f t="shared" si="4"/>
        <v>0</v>
      </c>
      <c r="X21" s="41">
        <f t="shared" si="5"/>
        <v>0</v>
      </c>
      <c r="Y21" s="41">
        <f t="shared" si="6"/>
        <v>0</v>
      </c>
      <c r="Z21" s="41">
        <f t="shared" si="6"/>
        <v>56</v>
      </c>
      <c r="AA21" s="41">
        <f t="shared" si="6"/>
        <v>0</v>
      </c>
      <c r="AB21" s="39"/>
    </row>
    <row r="22" spans="1:28" ht="25.5">
      <c r="A22" s="67" t="s">
        <v>105</v>
      </c>
      <c r="B22" s="65" t="s">
        <v>192</v>
      </c>
      <c r="C22" s="14">
        <v>8</v>
      </c>
      <c r="D22" s="14"/>
      <c r="E22" s="14"/>
      <c r="F22" s="14"/>
      <c r="G22" s="14"/>
      <c r="H22" s="14"/>
      <c r="I22" s="14">
        <v>2</v>
      </c>
      <c r="J22" s="14">
        <v>1</v>
      </c>
      <c r="K22" s="14">
        <v>1</v>
      </c>
      <c r="L22" s="14"/>
      <c r="M22" s="14">
        <v>5</v>
      </c>
      <c r="N22" s="14" t="s">
        <v>36</v>
      </c>
      <c r="O22" s="70" t="s">
        <v>45</v>
      </c>
      <c r="P22" s="70">
        <v>3</v>
      </c>
      <c r="Q22" s="57" t="s">
        <v>25</v>
      </c>
      <c r="R22" s="41">
        <f t="shared" si="0"/>
        <v>0</v>
      </c>
      <c r="S22" s="41">
        <f t="shared" si="1"/>
        <v>0</v>
      </c>
      <c r="T22" s="41">
        <f t="shared" si="2"/>
        <v>56</v>
      </c>
      <c r="U22" s="41">
        <f t="shared" si="3"/>
        <v>0</v>
      </c>
      <c r="V22" s="16" t="s">
        <v>43</v>
      </c>
      <c r="W22" s="41">
        <f t="shared" si="4"/>
        <v>0</v>
      </c>
      <c r="X22" s="41">
        <f t="shared" si="5"/>
        <v>0</v>
      </c>
      <c r="Y22" s="41">
        <f t="shared" si="6"/>
        <v>0</v>
      </c>
      <c r="Z22" s="41">
        <f t="shared" si="6"/>
        <v>0</v>
      </c>
      <c r="AA22" s="41">
        <f t="shared" si="6"/>
        <v>56</v>
      </c>
      <c r="AB22" s="39"/>
    </row>
    <row r="23" spans="1:28" ht="15.75" customHeight="1">
      <c r="A23" s="72" t="s">
        <v>106</v>
      </c>
      <c r="B23" s="65" t="s">
        <v>193</v>
      </c>
      <c r="C23" s="14">
        <v>8</v>
      </c>
      <c r="D23" s="14"/>
      <c r="E23" s="14"/>
      <c r="F23" s="14"/>
      <c r="G23" s="14"/>
      <c r="H23" s="14"/>
      <c r="I23" s="14">
        <v>2</v>
      </c>
      <c r="J23" s="14"/>
      <c r="K23" s="14">
        <v>2</v>
      </c>
      <c r="L23" s="14"/>
      <c r="M23" s="14">
        <v>4</v>
      </c>
      <c r="N23" s="14" t="s">
        <v>36</v>
      </c>
      <c r="O23" s="79"/>
      <c r="P23" s="79">
        <v>3</v>
      </c>
      <c r="Q23" s="57" t="s">
        <v>25</v>
      </c>
      <c r="R23" s="41">
        <f t="shared" si="0"/>
        <v>0</v>
      </c>
      <c r="S23" s="41">
        <f t="shared" si="1"/>
        <v>0</v>
      </c>
      <c r="T23" s="41">
        <f t="shared" si="2"/>
        <v>56</v>
      </c>
      <c r="U23" s="41">
        <f t="shared" si="3"/>
        <v>0</v>
      </c>
      <c r="V23" s="16" t="s">
        <v>43</v>
      </c>
      <c r="W23" s="41">
        <f t="shared" si="4"/>
        <v>0</v>
      </c>
      <c r="X23" s="41">
        <f t="shared" si="5"/>
        <v>0</v>
      </c>
      <c r="Y23" s="41">
        <f t="shared" si="6"/>
        <v>0</v>
      </c>
      <c r="Z23" s="41">
        <f t="shared" si="6"/>
        <v>0</v>
      </c>
      <c r="AA23" s="41">
        <f t="shared" si="6"/>
        <v>0</v>
      </c>
      <c r="AB23" s="39"/>
    </row>
    <row r="24" spans="1:28" ht="15" customHeight="1">
      <c r="A24" s="72" t="s">
        <v>107</v>
      </c>
      <c r="B24" s="65" t="s">
        <v>194</v>
      </c>
      <c r="C24" s="14">
        <v>8</v>
      </c>
      <c r="D24" s="14"/>
      <c r="E24" s="14"/>
      <c r="F24" s="14"/>
      <c r="G24" s="14"/>
      <c r="H24" s="14"/>
      <c r="I24" s="14">
        <v>2</v>
      </c>
      <c r="J24" s="14">
        <v>1</v>
      </c>
      <c r="K24" s="14">
        <v>1</v>
      </c>
      <c r="L24" s="14"/>
      <c r="M24" s="14">
        <v>4</v>
      </c>
      <c r="N24" s="14" t="s">
        <v>36</v>
      </c>
      <c r="O24" s="79"/>
      <c r="P24" s="79">
        <v>3</v>
      </c>
      <c r="Q24" s="57" t="s">
        <v>25</v>
      </c>
      <c r="R24" s="41">
        <f t="shared" si="0"/>
        <v>0</v>
      </c>
      <c r="S24" s="41">
        <f t="shared" si="1"/>
        <v>0</v>
      </c>
      <c r="T24" s="41">
        <f t="shared" si="2"/>
        <v>56</v>
      </c>
      <c r="U24" s="41">
        <f t="shared" si="3"/>
        <v>0</v>
      </c>
      <c r="V24" s="16" t="s">
        <v>43</v>
      </c>
      <c r="W24" s="41">
        <f t="shared" si="4"/>
        <v>0</v>
      </c>
      <c r="X24" s="41">
        <f t="shared" si="5"/>
        <v>0</v>
      </c>
      <c r="Y24" s="41">
        <f t="shared" si="6"/>
        <v>0</v>
      </c>
      <c r="Z24" s="41">
        <f t="shared" si="6"/>
        <v>0</v>
      </c>
      <c r="AA24" s="41">
        <f t="shared" si="6"/>
        <v>0</v>
      </c>
      <c r="AB24" s="39"/>
    </row>
    <row r="25" spans="1:28" ht="25.5">
      <c r="A25" s="67" t="s">
        <v>123</v>
      </c>
      <c r="B25" s="65" t="s">
        <v>195</v>
      </c>
      <c r="C25" s="14">
        <v>8</v>
      </c>
      <c r="D25" s="14"/>
      <c r="E25" s="14"/>
      <c r="F25" s="14"/>
      <c r="G25" s="14"/>
      <c r="H25" s="14"/>
      <c r="I25" s="14">
        <v>2</v>
      </c>
      <c r="J25" s="14"/>
      <c r="K25" s="14"/>
      <c r="L25" s="14"/>
      <c r="M25" s="14">
        <v>3</v>
      </c>
      <c r="N25" s="14" t="s">
        <v>37</v>
      </c>
      <c r="O25" s="70" t="s">
        <v>46</v>
      </c>
      <c r="P25" s="70">
        <v>2</v>
      </c>
      <c r="Q25" s="57" t="s">
        <v>24</v>
      </c>
      <c r="R25" s="41">
        <f t="shared" si="0"/>
        <v>0</v>
      </c>
      <c r="S25" s="41">
        <f t="shared" si="1"/>
        <v>0</v>
      </c>
      <c r="T25" s="41">
        <f t="shared" si="2"/>
        <v>0</v>
      </c>
      <c r="U25" s="41">
        <f t="shared" si="3"/>
        <v>28</v>
      </c>
      <c r="V25" s="16" t="s">
        <v>41</v>
      </c>
      <c r="W25" s="41">
        <f t="shared" si="4"/>
        <v>28</v>
      </c>
      <c r="X25" s="41">
        <f t="shared" si="5"/>
        <v>0</v>
      </c>
      <c r="Y25" s="41">
        <f t="shared" si="6"/>
        <v>28</v>
      </c>
      <c r="Z25" s="41">
        <f t="shared" si="6"/>
        <v>0</v>
      </c>
      <c r="AA25" s="41">
        <f t="shared" si="6"/>
        <v>0</v>
      </c>
      <c r="AB25" s="39"/>
    </row>
    <row r="26" spans="1:28" ht="15" customHeight="1">
      <c r="A26" s="67" t="s">
        <v>122</v>
      </c>
      <c r="B26" s="65" t="s">
        <v>196</v>
      </c>
      <c r="C26" s="14">
        <v>8</v>
      </c>
      <c r="D26" s="14"/>
      <c r="E26" s="14"/>
      <c r="F26" s="14"/>
      <c r="G26" s="14"/>
      <c r="H26" s="14"/>
      <c r="I26" s="14">
        <v>2</v>
      </c>
      <c r="J26" s="14"/>
      <c r="K26" s="14"/>
      <c r="L26" s="14"/>
      <c r="M26" s="14">
        <v>3</v>
      </c>
      <c r="N26" s="14" t="s">
        <v>37</v>
      </c>
      <c r="O26" s="70" t="s">
        <v>46</v>
      </c>
      <c r="P26" s="70">
        <v>2</v>
      </c>
      <c r="Q26" s="57" t="s">
        <v>24</v>
      </c>
      <c r="R26" s="41">
        <f t="shared" si="0"/>
        <v>0</v>
      </c>
      <c r="S26" s="41">
        <f t="shared" si="1"/>
        <v>0</v>
      </c>
      <c r="T26" s="41">
        <f t="shared" si="2"/>
        <v>0</v>
      </c>
      <c r="U26" s="41">
        <f t="shared" si="3"/>
        <v>28</v>
      </c>
      <c r="V26" s="27" t="s">
        <v>115</v>
      </c>
      <c r="W26" s="41">
        <f t="shared" si="4"/>
        <v>0</v>
      </c>
      <c r="X26" s="41">
        <f t="shared" si="5"/>
        <v>0</v>
      </c>
      <c r="Y26" s="41">
        <f t="shared" si="6"/>
        <v>28</v>
      </c>
      <c r="Z26" s="41">
        <f t="shared" si="6"/>
        <v>0</v>
      </c>
      <c r="AA26" s="41">
        <f t="shared" si="6"/>
        <v>0</v>
      </c>
      <c r="AB26" s="39"/>
    </row>
    <row r="27" spans="1:28" ht="15.75" customHeight="1">
      <c r="A27" s="72" t="s">
        <v>110</v>
      </c>
      <c r="B27" s="65" t="s">
        <v>197</v>
      </c>
      <c r="C27" s="14">
        <v>8</v>
      </c>
      <c r="D27" s="14"/>
      <c r="E27" s="14"/>
      <c r="F27" s="14"/>
      <c r="G27" s="14"/>
      <c r="H27" s="14"/>
      <c r="I27" s="14"/>
      <c r="J27" s="14"/>
      <c r="K27" s="14"/>
      <c r="L27" s="14">
        <v>8</v>
      </c>
      <c r="M27" s="14">
        <v>10</v>
      </c>
      <c r="N27" s="14" t="s">
        <v>37</v>
      </c>
      <c r="O27" s="70"/>
      <c r="P27" s="70">
        <v>9</v>
      </c>
      <c r="Q27" s="57" t="s">
        <v>23</v>
      </c>
      <c r="R27" s="41">
        <f t="shared" si="0"/>
        <v>0</v>
      </c>
      <c r="S27" s="41">
        <f t="shared" si="1"/>
        <v>112</v>
      </c>
      <c r="T27" s="41">
        <f t="shared" si="2"/>
        <v>0</v>
      </c>
      <c r="U27" s="41">
        <f t="shared" si="3"/>
        <v>0</v>
      </c>
      <c r="V27" s="16" t="s">
        <v>43</v>
      </c>
      <c r="W27" s="41">
        <f t="shared" si="4"/>
        <v>0</v>
      </c>
      <c r="X27" s="41">
        <f t="shared" si="5"/>
        <v>0</v>
      </c>
      <c r="Y27" s="41">
        <f t="shared" si="6"/>
        <v>0</v>
      </c>
      <c r="Z27" s="41">
        <f t="shared" si="6"/>
        <v>0</v>
      </c>
      <c r="AA27" s="41">
        <f t="shared" si="6"/>
        <v>0</v>
      </c>
      <c r="AB27" s="39"/>
    </row>
    <row r="28" spans="1:28" ht="6" customHeight="1">
      <c r="A28" s="55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6"/>
      <c r="P28" s="56"/>
      <c r="Q28" s="57"/>
      <c r="R28" s="41">
        <f t="shared" si="0"/>
        <v>0</v>
      </c>
      <c r="S28" s="41">
        <f t="shared" si="1"/>
        <v>0</v>
      </c>
      <c r="T28" s="41">
        <f t="shared" si="2"/>
        <v>0</v>
      </c>
      <c r="U28" s="41">
        <f t="shared" si="3"/>
        <v>0</v>
      </c>
      <c r="V28" s="16"/>
      <c r="W28" s="41">
        <f t="shared" si="4"/>
        <v>0</v>
      </c>
      <c r="X28" s="41">
        <f t="shared" si="5"/>
        <v>0</v>
      </c>
      <c r="Y28" s="41">
        <f t="shared" si="6"/>
        <v>0</v>
      </c>
      <c r="Z28" s="41">
        <f t="shared" si="6"/>
        <v>0</v>
      </c>
      <c r="AA28" s="41">
        <f t="shared" si="6"/>
        <v>0</v>
      </c>
      <c r="AB28" s="39"/>
    </row>
    <row r="29" spans="1:28" ht="12.75">
      <c r="A29" s="69" t="s">
        <v>54</v>
      </c>
      <c r="B29" s="14"/>
      <c r="C29" s="14">
        <v>7</v>
      </c>
      <c r="D29" s="14">
        <v>1</v>
      </c>
      <c r="E29" s="14"/>
      <c r="F29" s="14">
        <v>1</v>
      </c>
      <c r="G29" s="14"/>
      <c r="H29" s="14"/>
      <c r="I29" s="14"/>
      <c r="J29" s="14"/>
      <c r="K29" s="14"/>
      <c r="L29" s="14"/>
      <c r="M29" s="14"/>
      <c r="N29" s="14" t="s">
        <v>34</v>
      </c>
      <c r="O29" s="56"/>
      <c r="P29" s="56"/>
      <c r="Q29" s="57"/>
      <c r="R29" s="41">
        <f t="shared" si="0"/>
        <v>0</v>
      </c>
      <c r="S29" s="41">
        <f t="shared" si="1"/>
        <v>0</v>
      </c>
      <c r="T29" s="41">
        <f t="shared" si="2"/>
        <v>0</v>
      </c>
      <c r="U29" s="41">
        <f t="shared" si="3"/>
        <v>0</v>
      </c>
      <c r="V29" s="16" t="s">
        <v>18</v>
      </c>
      <c r="W29" s="41">
        <f t="shared" si="4"/>
        <v>0</v>
      </c>
      <c r="X29" s="41">
        <f>IF(V29="f",SUM(D29,E29,F29,G29,I29,J29,K29,L29)*14,0)</f>
        <v>28</v>
      </c>
      <c r="Y29" s="41">
        <f t="shared" si="6"/>
        <v>0</v>
      </c>
      <c r="Z29" s="41">
        <f t="shared" si="6"/>
        <v>0</v>
      </c>
      <c r="AA29" s="41">
        <f t="shared" si="6"/>
        <v>0</v>
      </c>
      <c r="AB29" s="39"/>
    </row>
    <row r="30" spans="1:28" ht="12.75">
      <c r="A30" s="69" t="s">
        <v>55</v>
      </c>
      <c r="B30" s="14"/>
      <c r="C30" s="14">
        <v>8</v>
      </c>
      <c r="D30" s="14"/>
      <c r="E30" s="14"/>
      <c r="F30" s="14"/>
      <c r="G30" s="14"/>
      <c r="H30" s="14"/>
      <c r="I30" s="14">
        <v>1</v>
      </c>
      <c r="J30" s="14">
        <v>1</v>
      </c>
      <c r="K30" s="14"/>
      <c r="L30" s="14"/>
      <c r="M30" s="14"/>
      <c r="N30" s="14" t="s">
        <v>36</v>
      </c>
      <c r="O30" s="56"/>
      <c r="P30" s="56"/>
      <c r="Q30" s="57"/>
      <c r="R30" s="41">
        <f t="shared" si="0"/>
        <v>0</v>
      </c>
      <c r="S30" s="41">
        <f t="shared" si="1"/>
        <v>0</v>
      </c>
      <c r="T30" s="41">
        <f t="shared" si="2"/>
        <v>0</v>
      </c>
      <c r="U30" s="41">
        <f t="shared" si="3"/>
        <v>0</v>
      </c>
      <c r="V30" s="16" t="s">
        <v>18</v>
      </c>
      <c r="W30" s="41">
        <f t="shared" si="4"/>
        <v>0</v>
      </c>
      <c r="X30" s="41">
        <f>IF(V30="f",SUM(D30,E30,F30,G30,I30,J30,K30,L30)*14,0)</f>
        <v>28</v>
      </c>
      <c r="Y30" s="41">
        <f t="shared" si="6"/>
        <v>0</v>
      </c>
      <c r="Z30" s="41">
        <f t="shared" si="6"/>
        <v>0</v>
      </c>
      <c r="AA30" s="41">
        <f t="shared" si="6"/>
        <v>0</v>
      </c>
      <c r="AB30" s="39"/>
    </row>
    <row r="31" spans="1:28" ht="25.5">
      <c r="A31" s="76" t="s">
        <v>56</v>
      </c>
      <c r="B31" s="14"/>
      <c r="C31" s="14">
        <v>7</v>
      </c>
      <c r="D31" s="14"/>
      <c r="E31" s="14">
        <v>3</v>
      </c>
      <c r="F31" s="14"/>
      <c r="G31" s="14"/>
      <c r="H31" s="14"/>
      <c r="I31" s="14"/>
      <c r="J31" s="14"/>
      <c r="K31" s="14"/>
      <c r="L31" s="14"/>
      <c r="M31" s="14"/>
      <c r="N31" s="14" t="s">
        <v>34</v>
      </c>
      <c r="O31" s="56"/>
      <c r="P31" s="56"/>
      <c r="Q31" s="57"/>
      <c r="R31" s="41">
        <f t="shared" si="0"/>
        <v>0</v>
      </c>
      <c r="S31" s="41">
        <f t="shared" si="1"/>
        <v>0</v>
      </c>
      <c r="T31" s="41">
        <f t="shared" si="2"/>
        <v>0</v>
      </c>
      <c r="U31" s="41">
        <f t="shared" si="3"/>
        <v>0</v>
      </c>
      <c r="V31" s="16" t="s">
        <v>18</v>
      </c>
      <c r="W31" s="41">
        <f t="shared" si="4"/>
        <v>0</v>
      </c>
      <c r="X31" s="41">
        <f>IF(V31="f",SUM(D31,E31,F31,G31,I31,J31,K31,L31)*14,0)</f>
        <v>42</v>
      </c>
      <c r="Y31" s="41">
        <f t="shared" si="6"/>
        <v>0</v>
      </c>
      <c r="Z31" s="41">
        <f t="shared" si="6"/>
        <v>0</v>
      </c>
      <c r="AA31" s="41">
        <f t="shared" si="6"/>
        <v>0</v>
      </c>
      <c r="AB31" s="39"/>
    </row>
    <row r="32" spans="1:28" ht="25.5">
      <c r="A32" s="76" t="s">
        <v>57</v>
      </c>
      <c r="B32" s="14"/>
      <c r="C32" s="14">
        <v>8</v>
      </c>
      <c r="D32" s="14"/>
      <c r="E32" s="14"/>
      <c r="F32" s="14"/>
      <c r="G32" s="14"/>
      <c r="H32" s="14"/>
      <c r="I32" s="14"/>
      <c r="J32" s="14">
        <v>3</v>
      </c>
      <c r="K32" s="14"/>
      <c r="L32" s="14"/>
      <c r="M32" s="14"/>
      <c r="N32" s="14" t="s">
        <v>37</v>
      </c>
      <c r="O32" s="56"/>
      <c r="P32" s="56"/>
      <c r="Q32" s="57"/>
      <c r="R32" s="41">
        <f t="shared" si="0"/>
        <v>0</v>
      </c>
      <c r="S32" s="41">
        <f t="shared" si="1"/>
        <v>0</v>
      </c>
      <c r="T32" s="41">
        <f t="shared" si="2"/>
        <v>0</v>
      </c>
      <c r="U32" s="41">
        <f t="shared" si="3"/>
        <v>0</v>
      </c>
      <c r="V32" s="16" t="s">
        <v>18</v>
      </c>
      <c r="W32" s="41">
        <f t="shared" si="4"/>
        <v>0</v>
      </c>
      <c r="X32" s="41">
        <f>IF(V32="f",SUM(D32,E32,F32,G32,I32,J32,K32,L32)*12,0)</f>
        <v>36</v>
      </c>
      <c r="Y32" s="41">
        <f t="shared" si="6"/>
        <v>0</v>
      </c>
      <c r="Z32" s="41">
        <f t="shared" si="6"/>
        <v>0</v>
      </c>
      <c r="AA32" s="41">
        <f t="shared" si="6"/>
        <v>0</v>
      </c>
      <c r="AB32" s="39"/>
    </row>
    <row r="33" spans="1:28" ht="12.75">
      <c r="A33" s="59"/>
      <c r="B33" s="64"/>
      <c r="C33" s="64"/>
      <c r="D33" s="66">
        <f>SUM(D10:D12,D14,D16:D20,D22:D25,D27:D27)</f>
        <v>16</v>
      </c>
      <c r="E33" s="66">
        <f aca="true" t="shared" si="7" ref="E33:M33">SUM(E10:E12,E14,E16:E20,E22:E25,E27:E27)</f>
        <v>2</v>
      </c>
      <c r="F33" s="66">
        <f t="shared" si="7"/>
        <v>8</v>
      </c>
      <c r="G33" s="66">
        <f t="shared" si="7"/>
        <v>4</v>
      </c>
      <c r="H33" s="66">
        <f t="shared" si="7"/>
        <v>30</v>
      </c>
      <c r="I33" s="66">
        <f t="shared" si="7"/>
        <v>10</v>
      </c>
      <c r="J33" s="66">
        <f t="shared" si="7"/>
        <v>4</v>
      </c>
      <c r="K33" s="66">
        <f t="shared" si="7"/>
        <v>4</v>
      </c>
      <c r="L33" s="66">
        <f>SUM(L10:L12,L14,L16:L20,L22:L25,L27:L27)</f>
        <v>8</v>
      </c>
      <c r="M33" s="66">
        <f t="shared" si="7"/>
        <v>30</v>
      </c>
      <c r="N33" s="61"/>
      <c r="O33" s="61"/>
      <c r="P33" s="61">
        <f>SUM(P10:P12,P14,P16:P20,P22:P25,P27:P32)</f>
        <v>44</v>
      </c>
      <c r="Q33" s="61"/>
      <c r="R33" s="40">
        <f>SUM(R10:R12,R14,R16:R20,R22:R25,R27:R32)</f>
        <v>0</v>
      </c>
      <c r="S33" s="40">
        <f>SUM(S10:S12,S14,S16:S20,S22:S25,S27:S32)</f>
        <v>168</v>
      </c>
      <c r="T33" s="40">
        <f>SUM(T10:T12,T14,T16:T20,T22:T25,T27:T32)</f>
        <v>588</v>
      </c>
      <c r="U33" s="40">
        <f>SUM(U10:U12,U14,U16:U20,U22:U25,U27:U32)</f>
        <v>28</v>
      </c>
      <c r="V33" s="40"/>
      <c r="W33" s="40">
        <f>SUM(W10:W12,W14,W16:W20,W22:W25,W27:W32)</f>
        <v>196</v>
      </c>
      <c r="X33" s="40">
        <f>SUM(X10:X12,X14,X16:X20,X22:X25,X27:X32)</f>
        <v>134</v>
      </c>
      <c r="Y33" s="40">
        <f>SUM(Y10:Y12,Y14,Y16:Y20,Y22:Y25,Y27:Y32)</f>
        <v>140</v>
      </c>
      <c r="Z33" s="40">
        <f>SUM(Z10:Z12,Z14,Z16:Z20,Z22:Z25,Z27:Z32)</f>
        <v>112</v>
      </c>
      <c r="AA33" s="40">
        <f>SUM(AA10:AA12,AA14,AA16:AA20,AA22:AA25,AA27:AA32)</f>
        <v>112</v>
      </c>
      <c r="AB33" s="39"/>
    </row>
    <row r="34" spans="1:28" ht="12.75">
      <c r="A34" s="62"/>
      <c r="B34" s="62"/>
      <c r="C34" s="59"/>
      <c r="D34" s="62"/>
      <c r="E34" s="60">
        <f>SUM(D33:G33)</f>
        <v>30</v>
      </c>
      <c r="F34" s="62"/>
      <c r="G34" s="62"/>
      <c r="H34" s="62"/>
      <c r="I34" s="62"/>
      <c r="J34" s="60">
        <f>SUM(I33:L33)</f>
        <v>26</v>
      </c>
      <c r="K34" s="62"/>
      <c r="L34" s="62"/>
      <c r="M34" s="62"/>
      <c r="N34" s="59"/>
      <c r="O34" s="63"/>
      <c r="P34" s="63"/>
      <c r="Q34" s="64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12.75">
      <c r="A35" s="62"/>
      <c r="B35" s="62"/>
      <c r="C35" s="59"/>
      <c r="D35" s="59"/>
      <c r="E35" s="59"/>
      <c r="F35" s="59"/>
      <c r="G35" s="59"/>
      <c r="H35" s="60"/>
      <c r="I35" s="62"/>
      <c r="J35" s="59"/>
      <c r="K35" s="59"/>
      <c r="L35" s="59"/>
      <c r="M35" s="60"/>
      <c r="N35" s="62"/>
      <c r="O35" s="63"/>
      <c r="P35" s="63"/>
      <c r="Q35" s="64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ht="12.75">
      <c r="A36" s="39"/>
      <c r="B36" s="39"/>
      <c r="C36" s="39"/>
      <c r="D36" s="39"/>
      <c r="E36" s="39"/>
      <c r="F36" s="42"/>
      <c r="G36" s="39"/>
      <c r="I36" s="42"/>
      <c r="J36" s="39"/>
      <c r="K36" s="39"/>
      <c r="L36" s="42"/>
      <c r="N36" s="39"/>
      <c r="O36" s="38"/>
      <c r="P36" s="38"/>
      <c r="Q36" s="39"/>
      <c r="R36" s="39"/>
      <c r="S36" s="42" t="s">
        <v>38</v>
      </c>
      <c r="T36" s="39"/>
      <c r="U36" s="39"/>
      <c r="V36" s="39"/>
      <c r="W36" s="39"/>
      <c r="X36" s="39"/>
      <c r="Y36" s="39"/>
      <c r="Z36" s="39"/>
      <c r="AA36" s="39"/>
      <c r="AB36" s="39"/>
    </row>
    <row r="37" spans="1:27" ht="12.75">
      <c r="A37" s="39"/>
      <c r="B37" s="39"/>
      <c r="C37" s="39"/>
      <c r="D37" s="39"/>
      <c r="E37" s="39"/>
      <c r="F37" s="39"/>
      <c r="G37" s="39"/>
      <c r="H37" s="42"/>
      <c r="I37" s="39"/>
      <c r="J37" s="39"/>
      <c r="K37" s="39"/>
      <c r="L37" s="39"/>
      <c r="M37" s="42"/>
      <c r="N37" s="39"/>
      <c r="O37" s="38"/>
      <c r="P37" s="38"/>
      <c r="R37" s="9" t="e">
        <f>SUM('IEC I'!R29,'IEC II'!R26,'IEC III'!R31,'IEC IV'!R33)</f>
        <v>#REF!</v>
      </c>
      <c r="S37" s="9" t="e">
        <f>SUM('IEC I'!S29,'IEC II'!S26,'IEC III'!S31,'IEC IV'!S33)</f>
        <v>#REF!</v>
      </c>
      <c r="T37" s="9" t="e">
        <f>SUM('IEC I'!T29,'IEC II'!T26,'IEC III'!T31,'IEC IV'!T33)</f>
        <v>#REF!</v>
      </c>
      <c r="U37" s="9" t="e">
        <f>SUM('IEC I'!U29,'IEC II'!U26,'IEC III'!U31,'IEC IV'!U33)</f>
        <v>#REF!</v>
      </c>
      <c r="W37" s="9">
        <f>SUM('IEC I'!W29,'IEC II'!W26,'IEC III'!W31,'IEC IV'!W33)</f>
        <v>336</v>
      </c>
      <c r="X37" s="9">
        <f>SUM('IEC I'!X29,'IEC II'!X26,'IEC III'!X31,'IEC IV'!X33)</f>
        <v>358</v>
      </c>
      <c r="Y37" s="9" t="e">
        <f>SUM('IEC I'!Y29,'IEC II'!Y26,'IEC III'!Y31,'IEC IV'!Y33)</f>
        <v>#REF!</v>
      </c>
      <c r="Z37" s="9" t="e">
        <f>SUM('IEC I'!Z29,'IEC II'!Z26,'IEC III'!Z31,'IEC IV'!Z33)</f>
        <v>#REF!</v>
      </c>
      <c r="AA37" s="9" t="e">
        <f>SUM('IEC I'!AA29,'IEC II'!AA26,'IEC III'!AA31,'IEC IV'!AA33)</f>
        <v>#REF!</v>
      </c>
    </row>
    <row r="38" spans="1:22" ht="12.75">
      <c r="A38" s="43" t="s">
        <v>200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8"/>
      <c r="P38" s="38"/>
      <c r="V38" s="12" t="s">
        <v>39</v>
      </c>
    </row>
    <row r="39" spans="1:27" ht="12.75">
      <c r="A39" s="39" t="s">
        <v>203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8"/>
      <c r="P39" s="38"/>
      <c r="R39" s="10" t="e">
        <f>PRODUCT(R37,1/$H$37)</f>
        <v>#DIV/0!</v>
      </c>
      <c r="S39" s="10" t="e">
        <f>PRODUCT(S37,1/$H$37)</f>
        <v>#DIV/0!</v>
      </c>
      <c r="T39" s="10" t="e">
        <f>PRODUCT(T37,1/$H$37)</f>
        <v>#DIV/0!</v>
      </c>
      <c r="U39" s="10" t="e">
        <f>PRODUCT(U37,1/$H$37)</f>
        <v>#DIV/0!</v>
      </c>
      <c r="V39" s="13" t="e">
        <f>SUM(R39:U39)</f>
        <v>#DIV/0!</v>
      </c>
      <c r="W39" s="10" t="e">
        <f>PRODUCT(W37,1/$H$37)</f>
        <v>#DIV/0!</v>
      </c>
      <c r="X39" s="10" t="e">
        <f>PRODUCT(X37,1/$H$37)</f>
        <v>#DIV/0!</v>
      </c>
      <c r="Y39" s="10" t="e">
        <f>PRODUCT(Y37,1/$H$37)</f>
        <v>#DIV/0!</v>
      </c>
      <c r="Z39" s="10" t="e">
        <f>PRODUCT(Z37,1/$H$37)</f>
        <v>#DIV/0!</v>
      </c>
      <c r="AA39" s="10" t="e">
        <f>PRODUCT(AA37,1/$H$37)</f>
        <v>#DIV/0!</v>
      </c>
    </row>
    <row r="40" spans="1:26" ht="12.75">
      <c r="A40" s="39" t="s">
        <v>204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8"/>
      <c r="P40" s="38"/>
      <c r="Z40" s="7" t="s">
        <v>48</v>
      </c>
    </row>
    <row r="41" spans="1:27" ht="12.75">
      <c r="A41" s="39" t="s">
        <v>205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8"/>
      <c r="P41" s="38"/>
      <c r="Z41" s="10" t="e">
        <f>SUM(Y39,Z39)</f>
        <v>#DIV/0!</v>
      </c>
      <c r="AA41" s="10" t="e">
        <f>SUM(Y39,AA39)</f>
        <v>#DIV/0!</v>
      </c>
    </row>
    <row r="42" spans="1:16" ht="12.75">
      <c r="A42" s="39" t="s">
        <v>206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8"/>
      <c r="P42" s="38"/>
    </row>
    <row r="43" spans="1:1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8"/>
      <c r="P43" s="38"/>
    </row>
    <row r="44" spans="1:16" ht="12.75">
      <c r="A44" s="39"/>
      <c r="B44" s="39"/>
      <c r="C44" s="39"/>
      <c r="D44" s="39"/>
      <c r="E44" s="39"/>
      <c r="F44" s="39"/>
      <c r="G44" s="42"/>
      <c r="H44" s="39"/>
      <c r="I44" s="39"/>
      <c r="J44" s="39"/>
      <c r="K44" s="39"/>
      <c r="L44" s="39"/>
      <c r="M44" s="39"/>
      <c r="N44" s="39"/>
      <c r="O44" s="38"/>
      <c r="P44" s="38"/>
    </row>
    <row r="45" spans="1:16" ht="12.75">
      <c r="A45" s="39"/>
      <c r="B45" s="39"/>
      <c r="C45" s="39"/>
      <c r="D45" s="39"/>
      <c r="E45" s="39"/>
      <c r="F45" s="39"/>
      <c r="G45" s="42"/>
      <c r="H45" s="39"/>
      <c r="I45" s="39"/>
      <c r="J45" s="39"/>
      <c r="K45" s="39"/>
      <c r="L45" s="39"/>
      <c r="M45" s="39"/>
      <c r="N45" s="39"/>
      <c r="O45" s="38"/>
      <c r="P45" s="38"/>
    </row>
    <row r="46" spans="1:16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8"/>
      <c r="P46" s="38"/>
    </row>
    <row r="47" spans="1:17" ht="15.75">
      <c r="A47" s="44" t="s">
        <v>215</v>
      </c>
      <c r="B47" s="45"/>
      <c r="C47" s="46"/>
      <c r="D47" s="45"/>
      <c r="E47" s="45"/>
      <c r="F47" s="45"/>
      <c r="G47" s="47"/>
      <c r="I47" s="46"/>
      <c r="J47" s="46"/>
      <c r="K47" s="48" t="s">
        <v>216</v>
      </c>
      <c r="L47" s="45"/>
      <c r="M47" s="49"/>
      <c r="N47" s="49"/>
      <c r="O47" s="50"/>
      <c r="P47" s="50"/>
      <c r="Q47" s="5"/>
    </row>
    <row r="48" spans="1:17" ht="15.75">
      <c r="A48" s="46"/>
      <c r="B48" s="45"/>
      <c r="C48" s="46"/>
      <c r="D48" s="45"/>
      <c r="E48" s="45"/>
      <c r="F48" s="45"/>
      <c r="G48" s="51"/>
      <c r="H48" s="46"/>
      <c r="I48" s="46"/>
      <c r="J48" s="46"/>
      <c r="K48" s="45"/>
      <c r="L48" s="45"/>
      <c r="M48" s="49"/>
      <c r="N48" s="49"/>
      <c r="O48" s="50"/>
      <c r="P48" s="50"/>
      <c r="Q48" s="5"/>
    </row>
    <row r="49" spans="1:17" ht="15.75">
      <c r="A49" s="46" t="s">
        <v>217</v>
      </c>
      <c r="B49" s="45"/>
      <c r="C49" s="46"/>
      <c r="D49" s="46"/>
      <c r="F49" s="46"/>
      <c r="G49" s="46" t="s">
        <v>218</v>
      </c>
      <c r="H49" s="46"/>
      <c r="I49" s="46"/>
      <c r="J49" s="46"/>
      <c r="K49" s="46"/>
      <c r="L49" s="46"/>
      <c r="M49" s="49"/>
      <c r="N49" s="49"/>
      <c r="O49" s="50"/>
      <c r="P49" s="50"/>
      <c r="Q49" s="5"/>
    </row>
    <row r="50" spans="1:17" ht="12.75">
      <c r="A50" s="23"/>
      <c r="B50" s="23"/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  <c r="P50" s="20"/>
      <c r="Q50" s="25"/>
    </row>
    <row r="51" spans="1:17" ht="12.75">
      <c r="A51" s="23"/>
      <c r="B51" s="23"/>
      <c r="C51" s="18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19"/>
      <c r="O51" s="20"/>
      <c r="P51" s="20"/>
      <c r="Q51" s="5"/>
    </row>
    <row r="52" spans="1:16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  <c r="P52" s="22"/>
    </row>
    <row r="53" spans="1:17" ht="12.75">
      <c r="A53" s="17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20"/>
      <c r="Q53" s="5"/>
    </row>
  </sheetData>
  <mergeCells count="1">
    <mergeCell ref="A4:F4"/>
  </mergeCells>
  <conditionalFormatting sqref="T39">
    <cfRule type="cellIs" priority="1" dxfId="0" operator="lessThan" stopIfTrue="1">
      <formula>0.25</formula>
    </cfRule>
  </conditionalFormatting>
  <conditionalFormatting sqref="R39">
    <cfRule type="cellIs" priority="2" dxfId="0" operator="lessThan" stopIfTrue="1">
      <formula>0.17</formula>
    </cfRule>
  </conditionalFormatting>
  <conditionalFormatting sqref="S39">
    <cfRule type="cellIs" priority="3" dxfId="0" operator="lessThan" stopIfTrue="1">
      <formula>0.38</formula>
    </cfRule>
  </conditionalFormatting>
  <conditionalFormatting sqref="U39">
    <cfRule type="cellIs" priority="4" dxfId="0" operator="greaterThan" stopIfTrue="1">
      <formula>0.08</formula>
    </cfRule>
  </conditionalFormatting>
  <conditionalFormatting sqref="W39:X39">
    <cfRule type="cellIs" priority="5" dxfId="0" operator="lessThan" stopIfTrue="1">
      <formula>0.1</formula>
    </cfRule>
  </conditionalFormatting>
  <conditionalFormatting sqref="Z41:AA41">
    <cfRule type="cellIs" priority="6" dxfId="0" operator="greaterThanOrEqual" stopIfTrue="1">
      <formula>0.8</formula>
    </cfRule>
  </conditionalFormatting>
  <printOptions horizontalCentered="1" verticalCentered="1"/>
  <pageMargins left="0.7480314960629921" right="0.5905511811023623" top="0.3937007874015748" bottom="0.3937007874015748" header="0.11811023622047245" footer="0.11811023622047245"/>
  <pageSetup horizontalDpi="300" verticalDpi="300" orientation="portrait" paperSize="9" r:id="rId1"/>
  <ignoredErrors>
    <ignoredError sqref="V39 X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Facultatyea de Electrotehnica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Iustinian Neaca</dc:creator>
  <cp:keywords/>
  <dc:description/>
  <cp:lastModifiedBy>User</cp:lastModifiedBy>
  <cp:lastPrinted>2009-04-29T08:11:59Z</cp:lastPrinted>
  <dcterms:created xsi:type="dcterms:W3CDTF">2008-03-26T07:10:10Z</dcterms:created>
  <dcterms:modified xsi:type="dcterms:W3CDTF">2009-04-29T08:12:41Z</dcterms:modified>
  <cp:category/>
  <cp:version/>
  <cp:contentType/>
  <cp:contentStatus/>
</cp:coreProperties>
</file>